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los\uni\Becario\Green Campus\auditoria\"/>
    </mc:Choice>
  </mc:AlternateContent>
  <bookViews>
    <workbookView xWindow="0" yWindow="0" windowWidth="28800" windowHeight="12300" activeTab="4"/>
  </bookViews>
  <sheets>
    <sheet name="BILLAS" sheetId="1" r:id="rId1"/>
    <sheet name="CISTERNAS E EQUIVALENTES" sheetId="2" r:id="rId2"/>
    <sheet name="calculos aux" sheetId="3" r:id="rId3"/>
    <sheet name="ANTES" sheetId="4" r:id="rId4"/>
    <sheet name="Reduccion de caudal" sheetId="6" r:id="rId5"/>
  </sheets>
  <calcPr calcId="162913" concurrentCalc="0"/>
</workbook>
</file>

<file path=xl/calcChain.xml><?xml version="1.0" encoding="utf-8"?>
<calcChain xmlns="http://schemas.openxmlformats.org/spreadsheetml/2006/main">
  <c r="B19" i="6" l="1"/>
  <c r="B18" i="6"/>
  <c r="J3" i="6"/>
  <c r="J2" i="6"/>
  <c r="G3" i="6"/>
  <c r="G2" i="6"/>
  <c r="N3" i="6"/>
  <c r="N2" i="6"/>
  <c r="D3" i="6"/>
  <c r="D4" i="6"/>
  <c r="D5" i="6"/>
  <c r="D6" i="6"/>
  <c r="D7" i="6"/>
  <c r="D8" i="6"/>
  <c r="D9" i="6"/>
  <c r="D10" i="6"/>
  <c r="D11" i="6"/>
  <c r="D12" i="6"/>
  <c r="D13" i="6"/>
  <c r="D2" i="6"/>
  <c r="C13" i="6"/>
  <c r="C12" i="6"/>
  <c r="B13" i="6"/>
  <c r="B12" i="6"/>
  <c r="C11" i="6"/>
  <c r="C10" i="6"/>
  <c r="B11" i="6"/>
  <c r="B10" i="6"/>
  <c r="C9" i="6"/>
  <c r="C8" i="6"/>
  <c r="B9" i="6"/>
  <c r="B8" i="6"/>
  <c r="C7" i="6"/>
  <c r="C6" i="6"/>
  <c r="B7" i="6"/>
  <c r="B6" i="6"/>
  <c r="C4" i="6"/>
  <c r="C5" i="6"/>
  <c r="B5" i="6"/>
  <c r="B4" i="6"/>
  <c r="C3" i="6"/>
  <c r="C2" i="6"/>
  <c r="B3" i="6"/>
  <c r="B2" i="6"/>
  <c r="AV30" i="1"/>
  <c r="AS30" i="1"/>
  <c r="AP30" i="1"/>
  <c r="AM30" i="1"/>
  <c r="AJ30" i="1"/>
  <c r="AG30" i="1"/>
  <c r="AV29" i="1"/>
  <c r="AS29" i="1"/>
  <c r="AP29" i="1"/>
  <c r="AM29" i="1"/>
  <c r="AJ29" i="1"/>
  <c r="AG29" i="1"/>
  <c r="AV28" i="1"/>
  <c r="AS28" i="1"/>
  <c r="AP28" i="1"/>
  <c r="AM28" i="1"/>
  <c r="AJ28" i="1"/>
  <c r="AG28" i="1"/>
  <c r="AS27" i="1"/>
  <c r="AV27" i="1"/>
  <c r="AP27" i="1"/>
  <c r="AM27" i="1"/>
  <c r="AJ27" i="1"/>
  <c r="AG27" i="1"/>
  <c r="D89" i="3"/>
  <c r="AV26" i="1"/>
  <c r="AS26" i="1"/>
  <c r="AP26" i="1"/>
  <c r="AM26" i="1"/>
  <c r="AJ26" i="1"/>
  <c r="AG26" i="1"/>
  <c r="AV25" i="1"/>
  <c r="AS25" i="1"/>
  <c r="AP25" i="1"/>
  <c r="AM25" i="1"/>
  <c r="AJ25" i="1"/>
  <c r="AG25" i="1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8" i="3"/>
  <c r="D87" i="3"/>
  <c r="D86" i="3"/>
  <c r="D85" i="3"/>
  <c r="D84" i="3"/>
  <c r="D83" i="3"/>
  <c r="D82" i="3"/>
  <c r="D81" i="3"/>
  <c r="D80" i="3"/>
  <c r="D79" i="3"/>
  <c r="D78" i="3"/>
  <c r="AD36" i="1"/>
  <c r="AA36" i="1"/>
  <c r="X36" i="1"/>
  <c r="U36" i="1"/>
  <c r="R36" i="1"/>
  <c r="O36" i="1"/>
  <c r="AD35" i="1"/>
  <c r="AA35" i="1"/>
  <c r="X35" i="1"/>
  <c r="U35" i="1"/>
  <c r="R35" i="1"/>
  <c r="O35" i="1"/>
  <c r="AD32" i="1"/>
  <c r="AA32" i="1"/>
  <c r="X32" i="1"/>
  <c r="U32" i="1"/>
  <c r="R32" i="1"/>
  <c r="O32" i="1"/>
  <c r="AD33" i="1"/>
  <c r="AA33" i="1"/>
  <c r="X33" i="1"/>
  <c r="U33" i="1"/>
  <c r="R33" i="1"/>
  <c r="O33" i="1"/>
  <c r="AD31" i="1"/>
  <c r="AA31" i="1"/>
  <c r="X31" i="1"/>
  <c r="U31" i="1"/>
  <c r="R31" i="1"/>
  <c r="O31" i="1"/>
  <c r="AD30" i="1"/>
  <c r="AA30" i="1"/>
  <c r="X30" i="1"/>
  <c r="U30" i="1"/>
  <c r="R30" i="1"/>
  <c r="O30" i="1"/>
  <c r="AD29" i="1"/>
  <c r="AA29" i="1"/>
  <c r="X29" i="1"/>
  <c r="U29" i="1"/>
  <c r="R29" i="1"/>
  <c r="O29" i="1"/>
  <c r="AD28" i="1"/>
  <c r="AA28" i="1"/>
  <c r="X28" i="1"/>
  <c r="U28" i="1"/>
  <c r="R28" i="1"/>
  <c r="O28" i="1"/>
  <c r="AD27" i="1"/>
  <c r="AA27" i="1"/>
  <c r="X27" i="1"/>
  <c r="U27" i="1"/>
  <c r="R27" i="1"/>
  <c r="O27" i="1"/>
  <c r="AD26" i="1"/>
  <c r="AA26" i="1"/>
  <c r="X26" i="1"/>
  <c r="U26" i="1"/>
  <c r="R26" i="1"/>
  <c r="O26" i="1"/>
  <c r="D51" i="3"/>
  <c r="D50" i="3"/>
  <c r="D49" i="3"/>
  <c r="D48" i="3"/>
  <c r="D47" i="3"/>
  <c r="D46" i="3"/>
  <c r="D52" i="3"/>
  <c r="D53" i="3"/>
  <c r="D54" i="3"/>
  <c r="D55" i="3"/>
  <c r="D56" i="3"/>
  <c r="D57" i="3"/>
  <c r="AD25" i="1"/>
  <c r="AA25" i="1"/>
  <c r="D11" i="3"/>
  <c r="X25" i="1"/>
  <c r="D14" i="3"/>
  <c r="U25" i="1"/>
  <c r="D12" i="3"/>
  <c r="R25" i="1"/>
  <c r="D10" i="3"/>
  <c r="O25" i="1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3" i="3"/>
  <c r="E7" i="4"/>
  <c r="F7" i="4"/>
  <c r="E6" i="4"/>
  <c r="F6" i="4"/>
  <c r="E5" i="4"/>
  <c r="F5" i="4"/>
  <c r="E4" i="4"/>
  <c r="F4" i="4"/>
  <c r="E3" i="4"/>
  <c r="F3" i="4"/>
  <c r="E2" i="4"/>
  <c r="F2" i="4"/>
  <c r="U37" i="1"/>
  <c r="U38" i="1"/>
  <c r="R37" i="1"/>
  <c r="R38" i="1"/>
  <c r="O37" i="1"/>
  <c r="O38" i="1"/>
  <c r="U23" i="1"/>
  <c r="U24" i="1"/>
  <c r="O24" i="1"/>
  <c r="R23" i="1"/>
  <c r="R24" i="1"/>
  <c r="R15" i="1"/>
  <c r="T14" i="1"/>
  <c r="E7" i="3"/>
  <c r="S14" i="1"/>
  <c r="Q14" i="1"/>
  <c r="E6" i="3"/>
  <c r="P14" i="1"/>
  <c r="N14" i="1"/>
  <c r="E5" i="3"/>
  <c r="M14" i="1"/>
  <c r="F5" i="3"/>
  <c r="F6" i="3"/>
  <c r="F7" i="3"/>
  <c r="T7" i="1"/>
  <c r="E4" i="3"/>
  <c r="S7" i="1"/>
  <c r="Q7" i="1"/>
  <c r="E3" i="3"/>
  <c r="P7" i="1"/>
  <c r="N7" i="1"/>
  <c r="E2" i="3"/>
  <c r="M7" i="1"/>
  <c r="F4" i="3"/>
  <c r="F3" i="3"/>
  <c r="F2" i="3"/>
  <c r="U6" i="1"/>
  <c r="U7" i="1"/>
  <c r="U8" i="1"/>
  <c r="U9" i="1"/>
  <c r="U14" i="1"/>
  <c r="U15" i="1"/>
  <c r="U16" i="1"/>
  <c r="U21" i="1"/>
  <c r="U22" i="1"/>
  <c r="R6" i="1"/>
  <c r="R7" i="1"/>
  <c r="R8" i="1"/>
  <c r="R9" i="1"/>
  <c r="R14" i="1"/>
  <c r="R16" i="1"/>
  <c r="R21" i="1"/>
  <c r="R22" i="1"/>
  <c r="O7" i="1"/>
  <c r="O8" i="1"/>
  <c r="O9" i="1"/>
  <c r="O14" i="1"/>
  <c r="O15" i="1"/>
  <c r="O16" i="1"/>
  <c r="O21" i="1"/>
  <c r="O22" i="1"/>
  <c r="O23" i="1"/>
  <c r="O6" i="1"/>
  <c r="U5" i="1"/>
  <c r="R5" i="1"/>
  <c r="O5" i="1"/>
  <c r="U4" i="1"/>
  <c r="R4" i="1"/>
  <c r="O4" i="1"/>
</calcChain>
</file>

<file path=xl/sharedStrings.xml><?xml version="1.0" encoding="utf-8"?>
<sst xmlns="http://schemas.openxmlformats.org/spreadsheetml/2006/main" count="846" uniqueCount="186">
  <si>
    <t>TOMA DE DATOS DE BILLAS EN CENTROS UDC</t>
  </si>
  <si>
    <t>Edificio</t>
  </si>
  <si>
    <t>Recinto (aseo, etc)</t>
  </si>
  <si>
    <t>H/M(homes/mulleres)</t>
  </si>
  <si>
    <t>Equipamento nº</t>
  </si>
  <si>
    <t>Modelo</t>
  </si>
  <si>
    <t>Volumen (L)</t>
  </si>
  <si>
    <t>t (s)</t>
  </si>
  <si>
    <t>Tipo</t>
  </si>
  <si>
    <t>TOMA DE DATOS DE CISTERNAS E EQUIVALENTES EN CENTROS UDC</t>
  </si>
  <si>
    <t>CISTERNA</t>
  </si>
  <si>
    <t>Localización do equipamento</t>
  </si>
  <si>
    <t>Tipo de equipamento e identificación</t>
  </si>
  <si>
    <t>Tipo de descarga</t>
  </si>
  <si>
    <t>Quente/Fría</t>
  </si>
  <si>
    <t>Medida 1</t>
  </si>
  <si>
    <t>Dispón de perlizador?</t>
  </si>
  <si>
    <t>Hai indicadores de campaña de aforro?</t>
  </si>
  <si>
    <t>Caminos</t>
  </si>
  <si>
    <t>Hombres</t>
  </si>
  <si>
    <t>Si</t>
  </si>
  <si>
    <t>Medida 2</t>
  </si>
  <si>
    <t>Medida 3</t>
  </si>
  <si>
    <t>Identificación baño</t>
  </si>
  <si>
    <t>Planta</t>
  </si>
  <si>
    <t>Aseo alumnos</t>
  </si>
  <si>
    <t>B5-08d</t>
  </si>
  <si>
    <t>Grifo 1</t>
  </si>
  <si>
    <t>pulsador</t>
  </si>
  <si>
    <t>si</t>
  </si>
  <si>
    <t>fria</t>
  </si>
  <si>
    <t>Q (L/min)</t>
  </si>
  <si>
    <t>Grifo 2</t>
  </si>
  <si>
    <t>B5-08e</t>
  </si>
  <si>
    <t>mujeres</t>
  </si>
  <si>
    <t>Grifo 3</t>
  </si>
  <si>
    <t>B5-08c</t>
  </si>
  <si>
    <t>Discapacitados</t>
  </si>
  <si>
    <t>no</t>
  </si>
  <si>
    <t>Grifo 4</t>
  </si>
  <si>
    <t>Vol medidor (l)</t>
  </si>
  <si>
    <t>Tiempo descarga (s)</t>
  </si>
  <si>
    <t>Tiempo llenado medidor (s)</t>
  </si>
  <si>
    <t>Volumen descarga (l)</t>
  </si>
  <si>
    <t>Q (l/min)</t>
  </si>
  <si>
    <t>Grifo 5</t>
  </si>
  <si>
    <t>B0-08d</t>
  </si>
  <si>
    <t>Grifo 6</t>
  </si>
  <si>
    <t>B0-08e</t>
  </si>
  <si>
    <t>Grifo 7</t>
  </si>
  <si>
    <t>Grifo 8</t>
  </si>
  <si>
    <t>Grifo 9</t>
  </si>
  <si>
    <t>Grifo 10</t>
  </si>
  <si>
    <t>B0-08c</t>
  </si>
  <si>
    <t>Grifo 11</t>
  </si>
  <si>
    <t>B1-08d</t>
  </si>
  <si>
    <t>Grifo 12</t>
  </si>
  <si>
    <t>Grifo 13</t>
  </si>
  <si>
    <t>Grifo 14</t>
  </si>
  <si>
    <t>Grifo 15</t>
  </si>
  <si>
    <t>B1-08e</t>
  </si>
  <si>
    <t>Grifo 16</t>
  </si>
  <si>
    <t>Grifo 17</t>
  </si>
  <si>
    <t>B1-08c</t>
  </si>
  <si>
    <t>Grifo 18</t>
  </si>
  <si>
    <t>A0-07b</t>
  </si>
  <si>
    <t>Aseo profesores</t>
  </si>
  <si>
    <t>Grifo 19</t>
  </si>
  <si>
    <t>Grifo 20</t>
  </si>
  <si>
    <t>Grifo 21</t>
  </si>
  <si>
    <t>Grifo 22</t>
  </si>
  <si>
    <t>Grifo 23</t>
  </si>
  <si>
    <t>Grifo 24</t>
  </si>
  <si>
    <t>A0-07c</t>
  </si>
  <si>
    <t>A1-07b</t>
  </si>
  <si>
    <t>Monomando</t>
  </si>
  <si>
    <t>A1-07c</t>
  </si>
  <si>
    <t>Grifo 25</t>
  </si>
  <si>
    <t>Grifo 26</t>
  </si>
  <si>
    <t>Grifo 27</t>
  </si>
  <si>
    <t>Grifo 28</t>
  </si>
  <si>
    <t>A1-21b</t>
  </si>
  <si>
    <t>A1-21c</t>
  </si>
  <si>
    <t>A2-07b</t>
  </si>
  <si>
    <t>A2-07c</t>
  </si>
  <si>
    <t>A2-21b</t>
  </si>
  <si>
    <t>A2-21c</t>
  </si>
  <si>
    <t>Grifo 29</t>
  </si>
  <si>
    <t>Grifo 30</t>
  </si>
  <si>
    <t>Grifo 31</t>
  </si>
  <si>
    <t>Grifo 32</t>
  </si>
  <si>
    <t>Grifo 33</t>
  </si>
  <si>
    <t>A0-21b</t>
  </si>
  <si>
    <t>Aseo administracion</t>
  </si>
  <si>
    <t>A0-21c</t>
  </si>
  <si>
    <t>Grifo 34</t>
  </si>
  <si>
    <t>Grifo 35</t>
  </si>
  <si>
    <t>LOS SELECCIONADOS EN ROJO, SON GRIFOS CAMBIADOS ESTE AÑO</t>
  </si>
  <si>
    <t>EN LA CUARTA HOJA SE AÑADE LOS CONSUMOS ANTERIORES EN LOS BAÑOS DE ALUMNOS</t>
  </si>
  <si>
    <t>WC 1</t>
  </si>
  <si>
    <t>Fluxor</t>
  </si>
  <si>
    <t>unica</t>
  </si>
  <si>
    <t>WC 2</t>
  </si>
  <si>
    <t>WC 3</t>
  </si>
  <si>
    <t>WC 4</t>
  </si>
  <si>
    <t>WC 5</t>
  </si>
  <si>
    <t>WC 6</t>
  </si>
  <si>
    <t>WC 7</t>
  </si>
  <si>
    <t>WC 8</t>
  </si>
  <si>
    <t>WC 9</t>
  </si>
  <si>
    <t>WC 10</t>
  </si>
  <si>
    <t>WC 11</t>
  </si>
  <si>
    <t>WC 12</t>
  </si>
  <si>
    <t>WC 13</t>
  </si>
  <si>
    <t>WC 14</t>
  </si>
  <si>
    <t>WC 15</t>
  </si>
  <si>
    <t>WC 16</t>
  </si>
  <si>
    <t>WC 17</t>
  </si>
  <si>
    <t>WC 18</t>
  </si>
  <si>
    <t>WC 19</t>
  </si>
  <si>
    <t>WC 20</t>
  </si>
  <si>
    <t>WC 21</t>
  </si>
  <si>
    <t>WC 22</t>
  </si>
  <si>
    <t>WC 23</t>
  </si>
  <si>
    <t>WC 24</t>
  </si>
  <si>
    <t>WC 25</t>
  </si>
  <si>
    <t>WC 26</t>
  </si>
  <si>
    <t>WC 27</t>
  </si>
  <si>
    <t>WC 28</t>
  </si>
  <si>
    <t>WC 29</t>
  </si>
  <si>
    <t>WC 30</t>
  </si>
  <si>
    <t>WC 31</t>
  </si>
  <si>
    <t>WC 32</t>
  </si>
  <si>
    <t>WC 33</t>
  </si>
  <si>
    <t>Ducha1</t>
  </si>
  <si>
    <t>Ducha</t>
  </si>
  <si>
    <t>Ducha2</t>
  </si>
  <si>
    <t>TODOS SON ASEOS DE ALUMNOS</t>
  </si>
  <si>
    <t>Grifos monomando</t>
  </si>
  <si>
    <t>Q(l/min)</t>
  </si>
  <si>
    <t>Pulsador</t>
  </si>
  <si>
    <t>Removible</t>
  </si>
  <si>
    <t>Medida 4</t>
  </si>
  <si>
    <t>Medida 5</t>
  </si>
  <si>
    <t>Medida 6</t>
  </si>
  <si>
    <t>Chorro, sin difusor</t>
  </si>
  <si>
    <t>Imposible de medir</t>
  </si>
  <si>
    <t xml:space="preserve">Ambas duchas, no se usan, los alumnos ademas desconocen de su existencia. </t>
  </si>
  <si>
    <t>En el baño para mujeres para poder acceder a ella es necesario pedir la llave a conserjeria, ya que es tambien el vestiario para la los profesionales de limpieza de la escuela</t>
  </si>
  <si>
    <t>En los grifos monomando, las 3 primeras medidas son a abertura media (mas probable) y de la 4 a la 6 a abertura máxima previo a la reduccion de caudal mediante la llave de debajo del lavabo</t>
  </si>
  <si>
    <t>Este grifo se le ha cambiado el filtro/aireador</t>
  </si>
  <si>
    <t>Despues de la reduccion de caudal</t>
  </si>
  <si>
    <t>Ademas los grifos 4 y 11 se le ha aplicado tambien una reduccion como las anteriores</t>
  </si>
  <si>
    <t>Excepto el grifo anterior, el resto de grifos monomando se le ha reducido el caudal mediante el cierre de la llave de debajo del lavabo, esto corresponde a las medidas 7,8 y 9 (medio) y 10,11,12 (máximo)</t>
  </si>
  <si>
    <t>Medida 7</t>
  </si>
  <si>
    <t>Medida 8</t>
  </si>
  <si>
    <t>Medida 9</t>
  </si>
  <si>
    <t>Medida 10</t>
  </si>
  <si>
    <t>Medida 11</t>
  </si>
  <si>
    <t>Medida 12</t>
  </si>
  <si>
    <t>Reducciones de caudal</t>
  </si>
  <si>
    <t>Grifo 22 abertura media</t>
  </si>
  <si>
    <t>Grifo 22 abertura máxima</t>
  </si>
  <si>
    <t>Antes</t>
  </si>
  <si>
    <t>Despues</t>
  </si>
  <si>
    <t>Grifo 23 abertura media</t>
  </si>
  <si>
    <t>Grifo 24 abertura máxima</t>
  </si>
  <si>
    <t>Grifo 23 abertura máxima</t>
  </si>
  <si>
    <t>Grifo 24 abertura media</t>
  </si>
  <si>
    <t>Grifo 25 abertura media</t>
  </si>
  <si>
    <t>Grifo 25 abertura máxima</t>
  </si>
  <si>
    <t>Grifo 26 abertura media</t>
  </si>
  <si>
    <t>Grifo 26 abertura máxima</t>
  </si>
  <si>
    <t>Grifo 27 abertura media</t>
  </si>
  <si>
    <t>Grifo 27 abertura máxima</t>
  </si>
  <si>
    <t>Diferencia</t>
  </si>
  <si>
    <t>Grifo 23 no lo tomamos en cuenta debido a la diferencia, posiblemente se deba  distintas aperturas del grifo monomando</t>
  </si>
  <si>
    <t xml:space="preserve">Reduccion media </t>
  </si>
  <si>
    <t>Apertura media</t>
  </si>
  <si>
    <t>Apertura maxima</t>
  </si>
  <si>
    <t>Consumo medio previo</t>
  </si>
  <si>
    <t>Consumo medio posterior</t>
  </si>
  <si>
    <t>Porcentaje de reduccion</t>
  </si>
  <si>
    <t>%</t>
  </si>
  <si>
    <t>Toma de caudales previo al cambio de grifos.</t>
  </si>
  <si>
    <t xml:space="preserve"> Reduccion de caudal posterior a la disminucion de caudal en los aseos restantes (sin nuevos grifos)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</si>
</sst>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2" fontId="0" fillId="13" borderId="0" xfId="0" applyNumberFormat="1" applyFill="1"/>
    <xf numFmtId="2" fontId="1" fillId="0" borderId="0" xfId="0" applyNumberFormat="1" applyFont="1"/>
    <xf numFmtId="0" fontId="0" fillId="0" borderId="1" xfId="0" applyBorder="1"/>
    <xf numFmtId="2" fontId="0" fillId="0" borderId="1" xfId="0" applyNumberFormat="1" applyBorder="1"/>
    <xf numFmtId="2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topLeftCell="B7" zoomScale="80" zoomScaleNormal="80" workbookViewId="0">
      <selection activeCell="O25" sqref="O25 R25 U25"/>
    </sheetView>
  </sheetViews>
  <sheetFormatPr baseColWidth="10" defaultRowHeight="15" x14ac:dyDescent="0.25"/>
  <cols>
    <col min="1" max="1" width="19.7109375" customWidth="1"/>
    <col min="2" max="2" width="18.85546875" customWidth="1"/>
    <col min="3" max="3" width="20.140625" customWidth="1"/>
    <col min="4" max="5" width="23.7109375" customWidth="1"/>
    <col min="6" max="6" width="35.5703125" customWidth="1"/>
    <col min="7" max="7" width="16.7109375" customWidth="1"/>
    <col min="8" max="8" width="13.5703125" customWidth="1"/>
    <col min="9" max="9" width="14.85546875" customWidth="1"/>
    <col min="10" max="10" width="21.42578125" customWidth="1"/>
    <col min="11" max="11" width="16.85546875" customWidth="1"/>
    <col min="12" max="12" width="14.7109375" customWidth="1"/>
  </cols>
  <sheetData>
    <row r="1" spans="1:48" x14ac:dyDescent="0.25">
      <c r="A1" t="s">
        <v>0</v>
      </c>
    </row>
    <row r="2" spans="1:48" x14ac:dyDescent="0.25">
      <c r="A2" s="4" t="s">
        <v>11</v>
      </c>
      <c r="B2" s="4"/>
      <c r="C2" s="4"/>
      <c r="D2" s="4"/>
      <c r="E2" s="4"/>
      <c r="F2" s="4"/>
      <c r="G2" s="2" t="s">
        <v>12</v>
      </c>
      <c r="H2" s="2"/>
      <c r="I2" s="2"/>
      <c r="J2" s="2"/>
      <c r="K2" s="2"/>
      <c r="L2" s="2"/>
      <c r="M2" s="3" t="s">
        <v>15</v>
      </c>
      <c r="N2" s="3"/>
      <c r="O2" s="4"/>
      <c r="P2" s="3" t="s">
        <v>21</v>
      </c>
      <c r="Q2" s="3"/>
      <c r="R2" s="4"/>
      <c r="S2" s="3" t="s">
        <v>22</v>
      </c>
      <c r="T2" s="3"/>
      <c r="U2" s="4"/>
      <c r="V2" s="3" t="s">
        <v>142</v>
      </c>
      <c r="W2" s="3"/>
      <c r="X2" s="4"/>
      <c r="Y2" s="3" t="s">
        <v>143</v>
      </c>
      <c r="Z2" s="3"/>
      <c r="AA2" s="4"/>
      <c r="AB2" s="3" t="s">
        <v>144</v>
      </c>
      <c r="AC2" s="3"/>
      <c r="AD2" s="4"/>
      <c r="AE2" s="3" t="s">
        <v>154</v>
      </c>
      <c r="AF2" s="3"/>
      <c r="AG2" s="4"/>
      <c r="AH2" s="3" t="s">
        <v>155</v>
      </c>
      <c r="AI2" s="3"/>
      <c r="AJ2" s="4"/>
      <c r="AK2" s="3" t="s">
        <v>156</v>
      </c>
      <c r="AL2" s="3"/>
      <c r="AM2" s="4"/>
      <c r="AN2" s="3" t="s">
        <v>157</v>
      </c>
      <c r="AO2" s="3"/>
      <c r="AP2" s="4"/>
      <c r="AQ2" s="3" t="s">
        <v>158</v>
      </c>
      <c r="AR2" s="3"/>
      <c r="AS2" s="4"/>
      <c r="AT2" s="3" t="s">
        <v>159</v>
      </c>
      <c r="AU2" s="3"/>
      <c r="AV2" s="4"/>
    </row>
    <row r="3" spans="1:48" x14ac:dyDescent="0.25">
      <c r="A3" s="1" t="s">
        <v>1</v>
      </c>
      <c r="B3" s="1" t="s">
        <v>24</v>
      </c>
      <c r="C3" s="1" t="s">
        <v>23</v>
      </c>
      <c r="D3" s="1" t="s">
        <v>2</v>
      </c>
      <c r="E3" s="1" t="s">
        <v>3</v>
      </c>
      <c r="F3" s="1" t="s">
        <v>17</v>
      </c>
      <c r="G3" s="1" t="s">
        <v>4</v>
      </c>
      <c r="H3" s="1" t="s">
        <v>5</v>
      </c>
      <c r="I3" s="1" t="s">
        <v>8</v>
      </c>
      <c r="J3" s="1" t="s">
        <v>16</v>
      </c>
      <c r="K3" s="1" t="s">
        <v>141</v>
      </c>
      <c r="L3" s="1" t="s">
        <v>14</v>
      </c>
      <c r="M3" s="1" t="s">
        <v>6</v>
      </c>
      <c r="N3" s="1" t="s">
        <v>7</v>
      </c>
      <c r="O3" s="1" t="s">
        <v>31</v>
      </c>
      <c r="P3" s="1" t="s">
        <v>6</v>
      </c>
      <c r="Q3" s="1" t="s">
        <v>7</v>
      </c>
      <c r="R3" s="1" t="s">
        <v>31</v>
      </c>
      <c r="S3" s="1" t="s">
        <v>6</v>
      </c>
      <c r="T3" s="1" t="s">
        <v>7</v>
      </c>
      <c r="U3" s="1" t="s">
        <v>31</v>
      </c>
      <c r="V3" s="1" t="s">
        <v>6</v>
      </c>
      <c r="W3" s="1" t="s">
        <v>7</v>
      </c>
      <c r="X3" s="1" t="s">
        <v>31</v>
      </c>
      <c r="Y3" s="1" t="s">
        <v>6</v>
      </c>
      <c r="Z3" s="1" t="s">
        <v>7</v>
      </c>
      <c r="AA3" s="1" t="s">
        <v>31</v>
      </c>
      <c r="AB3" s="1" t="s">
        <v>6</v>
      </c>
      <c r="AC3" s="1" t="s">
        <v>7</v>
      </c>
      <c r="AD3" s="1" t="s">
        <v>31</v>
      </c>
      <c r="AE3" s="1" t="s">
        <v>6</v>
      </c>
      <c r="AF3" s="1" t="s">
        <v>7</v>
      </c>
      <c r="AG3" s="1" t="s">
        <v>31</v>
      </c>
      <c r="AH3" s="1" t="s">
        <v>6</v>
      </c>
      <c r="AI3" s="1" t="s">
        <v>7</v>
      </c>
      <c r="AJ3" s="1" t="s">
        <v>31</v>
      </c>
      <c r="AK3" s="1" t="s">
        <v>6</v>
      </c>
      <c r="AL3" s="1" t="s">
        <v>7</v>
      </c>
      <c r="AM3" s="1" t="s">
        <v>31</v>
      </c>
      <c r="AN3" s="1" t="s">
        <v>6</v>
      </c>
      <c r="AO3" s="1" t="s">
        <v>7</v>
      </c>
      <c r="AP3" s="1" t="s">
        <v>31</v>
      </c>
      <c r="AQ3" s="1" t="s">
        <v>6</v>
      </c>
      <c r="AR3" s="1" t="s">
        <v>7</v>
      </c>
      <c r="AS3" s="1" t="s">
        <v>31</v>
      </c>
      <c r="AT3" s="1" t="s">
        <v>6</v>
      </c>
      <c r="AU3" s="1" t="s">
        <v>7</v>
      </c>
      <c r="AV3" s="1" t="s">
        <v>31</v>
      </c>
    </row>
    <row r="4" spans="1:48" x14ac:dyDescent="0.25">
      <c r="A4" t="s">
        <v>18</v>
      </c>
      <c r="B4">
        <v>-1</v>
      </c>
      <c r="C4" t="s">
        <v>26</v>
      </c>
      <c r="D4" t="s">
        <v>25</v>
      </c>
      <c r="E4" t="s">
        <v>19</v>
      </c>
      <c r="F4" t="s">
        <v>20</v>
      </c>
      <c r="G4" s="6" t="s">
        <v>27</v>
      </c>
      <c r="I4" t="s">
        <v>28</v>
      </c>
      <c r="J4" t="s">
        <v>29</v>
      </c>
      <c r="K4" t="s">
        <v>29</v>
      </c>
      <c r="L4" t="s">
        <v>30</v>
      </c>
      <c r="M4">
        <v>0.21</v>
      </c>
      <c r="N4">
        <v>6.5</v>
      </c>
      <c r="O4" s="5">
        <f t="shared" ref="O4:O9" si="0">M4/N4*60</f>
        <v>1.9384615384615385</v>
      </c>
      <c r="P4">
        <v>0.21</v>
      </c>
      <c r="Q4">
        <v>6.5</v>
      </c>
      <c r="R4" s="5">
        <f t="shared" ref="R4:R9" si="1">P4/Q4*60</f>
        <v>1.9384615384615385</v>
      </c>
      <c r="S4">
        <v>0.22500000000000001</v>
      </c>
      <c r="T4">
        <v>7</v>
      </c>
      <c r="U4" s="5">
        <f t="shared" ref="U4:U9" si="2">S4/T4*60</f>
        <v>1.9285714285714288</v>
      </c>
    </row>
    <row r="5" spans="1:48" x14ac:dyDescent="0.25">
      <c r="A5" t="s">
        <v>18</v>
      </c>
      <c r="B5">
        <v>-1</v>
      </c>
      <c r="C5" t="s">
        <v>26</v>
      </c>
      <c r="D5" t="s">
        <v>25</v>
      </c>
      <c r="E5" t="s">
        <v>19</v>
      </c>
      <c r="F5" t="s">
        <v>20</v>
      </c>
      <c r="G5" s="6" t="s">
        <v>32</v>
      </c>
      <c r="I5" t="s">
        <v>28</v>
      </c>
      <c r="J5" t="s">
        <v>29</v>
      </c>
      <c r="K5" t="s">
        <v>29</v>
      </c>
      <c r="L5" t="s">
        <v>30</v>
      </c>
      <c r="M5">
        <v>0.22500000000000001</v>
      </c>
      <c r="N5">
        <v>7.5</v>
      </c>
      <c r="O5" s="5">
        <f t="shared" si="0"/>
        <v>1.8</v>
      </c>
      <c r="P5">
        <v>0.22500000000000001</v>
      </c>
      <c r="Q5">
        <v>7.5</v>
      </c>
      <c r="R5" s="5">
        <f t="shared" si="1"/>
        <v>1.8</v>
      </c>
      <c r="S5">
        <v>0.22500000000000001</v>
      </c>
      <c r="T5">
        <v>7.5</v>
      </c>
      <c r="U5" s="5">
        <f t="shared" si="2"/>
        <v>1.8</v>
      </c>
    </row>
    <row r="6" spans="1:48" x14ac:dyDescent="0.25">
      <c r="A6" t="s">
        <v>18</v>
      </c>
      <c r="B6">
        <v>-1</v>
      </c>
      <c r="C6" t="s">
        <v>33</v>
      </c>
      <c r="D6" t="s">
        <v>25</v>
      </c>
      <c r="E6" t="s">
        <v>34</v>
      </c>
      <c r="F6" t="s">
        <v>29</v>
      </c>
      <c r="G6" s="6" t="s">
        <v>35</v>
      </c>
      <c r="I6" t="s">
        <v>28</v>
      </c>
      <c r="J6" t="s">
        <v>29</v>
      </c>
      <c r="K6" t="s">
        <v>29</v>
      </c>
      <c r="L6" t="s">
        <v>30</v>
      </c>
      <c r="M6">
        <v>0.22500000000000001</v>
      </c>
      <c r="N6">
        <v>6.5</v>
      </c>
      <c r="O6" s="5">
        <f t="shared" si="0"/>
        <v>2.0769230769230771</v>
      </c>
      <c r="P6">
        <v>0.23</v>
      </c>
      <c r="Q6">
        <v>7</v>
      </c>
      <c r="R6" s="5">
        <f t="shared" si="1"/>
        <v>1.9714285714285713</v>
      </c>
      <c r="S6">
        <v>0.23</v>
      </c>
      <c r="T6">
        <v>7</v>
      </c>
      <c r="U6" s="5">
        <f t="shared" si="2"/>
        <v>1.9714285714285713</v>
      </c>
    </row>
    <row r="7" spans="1:48" x14ac:dyDescent="0.25">
      <c r="A7" t="s">
        <v>18</v>
      </c>
      <c r="B7">
        <v>-1</v>
      </c>
      <c r="C7" t="s">
        <v>36</v>
      </c>
      <c r="D7" t="s">
        <v>25</v>
      </c>
      <c r="E7" t="s">
        <v>37</v>
      </c>
      <c r="F7" t="s">
        <v>38</v>
      </c>
      <c r="G7" t="s">
        <v>39</v>
      </c>
      <c r="I7" t="s">
        <v>28</v>
      </c>
      <c r="J7" t="s">
        <v>38</v>
      </c>
      <c r="K7" t="s">
        <v>29</v>
      </c>
      <c r="L7" t="s">
        <v>30</v>
      </c>
      <c r="M7" s="5">
        <f>'calculos aux'!E2</f>
        <v>2.5185185185185182</v>
      </c>
      <c r="N7">
        <f>'calculos aux'!D2</f>
        <v>17</v>
      </c>
      <c r="O7" s="5">
        <f t="shared" si="0"/>
        <v>8.8888888888888893</v>
      </c>
      <c r="P7" s="5">
        <f>'calculos aux'!E3</f>
        <v>3.04</v>
      </c>
      <c r="Q7">
        <f>'calculos aux'!D3</f>
        <v>19</v>
      </c>
      <c r="R7" s="5">
        <f t="shared" si="1"/>
        <v>9.6</v>
      </c>
      <c r="S7" s="5">
        <f>'calculos aux'!E4</f>
        <v>2.7692307692307692</v>
      </c>
      <c r="T7">
        <f>'calculos aux'!D4</f>
        <v>18</v>
      </c>
      <c r="U7" s="5">
        <f t="shared" si="2"/>
        <v>9.2307692307692317</v>
      </c>
    </row>
    <row r="8" spans="1:48" x14ac:dyDescent="0.25">
      <c r="A8" t="s">
        <v>18</v>
      </c>
      <c r="B8">
        <v>0</v>
      </c>
      <c r="C8" t="s">
        <v>46</v>
      </c>
      <c r="D8" t="s">
        <v>25</v>
      </c>
      <c r="E8" t="s">
        <v>19</v>
      </c>
      <c r="F8" t="s">
        <v>29</v>
      </c>
      <c r="G8" s="6" t="s">
        <v>45</v>
      </c>
      <c r="I8" t="s">
        <v>28</v>
      </c>
      <c r="J8" t="s">
        <v>29</v>
      </c>
      <c r="K8" t="s">
        <v>29</v>
      </c>
      <c r="L8" t="s">
        <v>30</v>
      </c>
      <c r="M8">
        <v>0.27500000000000002</v>
      </c>
      <c r="N8">
        <v>8.5</v>
      </c>
      <c r="O8" s="5">
        <f t="shared" si="0"/>
        <v>1.9411764705882355</v>
      </c>
      <c r="P8">
        <v>0.3</v>
      </c>
      <c r="Q8">
        <v>9</v>
      </c>
      <c r="R8" s="5">
        <f t="shared" si="1"/>
        <v>2</v>
      </c>
      <c r="S8">
        <v>0.3</v>
      </c>
      <c r="T8">
        <v>9</v>
      </c>
      <c r="U8" s="5">
        <f t="shared" si="2"/>
        <v>2</v>
      </c>
    </row>
    <row r="9" spans="1:48" x14ac:dyDescent="0.25">
      <c r="A9" t="s">
        <v>18</v>
      </c>
      <c r="B9">
        <v>0</v>
      </c>
      <c r="C9" t="s">
        <v>46</v>
      </c>
      <c r="D9" t="s">
        <v>25</v>
      </c>
      <c r="E9" t="s">
        <v>19</v>
      </c>
      <c r="F9" t="s">
        <v>29</v>
      </c>
      <c r="G9" s="6" t="s">
        <v>47</v>
      </c>
      <c r="I9" t="s">
        <v>28</v>
      </c>
      <c r="J9" t="s">
        <v>29</v>
      </c>
      <c r="K9" t="s">
        <v>29</v>
      </c>
      <c r="L9" t="s">
        <v>30</v>
      </c>
      <c r="M9">
        <v>0.21</v>
      </c>
      <c r="N9">
        <v>6</v>
      </c>
      <c r="O9" s="5">
        <f t="shared" si="0"/>
        <v>2.0999999999999996</v>
      </c>
      <c r="P9">
        <v>0.21</v>
      </c>
      <c r="Q9">
        <v>6</v>
      </c>
      <c r="R9" s="5">
        <f t="shared" si="1"/>
        <v>2.0999999999999996</v>
      </c>
      <c r="S9">
        <v>0.21</v>
      </c>
      <c r="T9">
        <v>6</v>
      </c>
      <c r="U9" s="5">
        <f t="shared" si="2"/>
        <v>2.0999999999999996</v>
      </c>
    </row>
    <row r="10" spans="1:48" x14ac:dyDescent="0.25">
      <c r="A10" t="s">
        <v>18</v>
      </c>
      <c r="B10">
        <v>0</v>
      </c>
      <c r="C10" t="s">
        <v>48</v>
      </c>
      <c r="D10" t="s">
        <v>25</v>
      </c>
      <c r="E10" t="s">
        <v>34</v>
      </c>
      <c r="F10" t="s">
        <v>29</v>
      </c>
      <c r="G10" s="6" t="s">
        <v>49</v>
      </c>
      <c r="I10" t="s">
        <v>28</v>
      </c>
      <c r="J10" t="s">
        <v>29</v>
      </c>
      <c r="K10" t="s">
        <v>29</v>
      </c>
      <c r="L10" t="s">
        <v>30</v>
      </c>
      <c r="O10" s="5"/>
      <c r="R10" s="5"/>
      <c r="U10" s="5"/>
    </row>
    <row r="11" spans="1:48" x14ac:dyDescent="0.25">
      <c r="A11" t="s">
        <v>18</v>
      </c>
      <c r="B11">
        <v>0</v>
      </c>
      <c r="C11" t="s">
        <v>48</v>
      </c>
      <c r="D11" t="s">
        <v>25</v>
      </c>
      <c r="E11" t="s">
        <v>34</v>
      </c>
      <c r="F11" t="s">
        <v>29</v>
      </c>
      <c r="G11" s="6" t="s">
        <v>50</v>
      </c>
      <c r="I11" t="s">
        <v>28</v>
      </c>
      <c r="J11" t="s">
        <v>29</v>
      </c>
      <c r="K11" t="s">
        <v>29</v>
      </c>
      <c r="L11" t="s">
        <v>30</v>
      </c>
      <c r="O11" s="5"/>
      <c r="R11" s="5"/>
      <c r="U11" s="5"/>
    </row>
    <row r="12" spans="1:48" x14ac:dyDescent="0.25">
      <c r="A12" t="s">
        <v>18</v>
      </c>
      <c r="B12">
        <v>0</v>
      </c>
      <c r="C12" t="s">
        <v>48</v>
      </c>
      <c r="D12" t="s">
        <v>25</v>
      </c>
      <c r="E12" t="s">
        <v>34</v>
      </c>
      <c r="F12" t="s">
        <v>29</v>
      </c>
      <c r="G12" s="6" t="s">
        <v>51</v>
      </c>
      <c r="I12" t="s">
        <v>28</v>
      </c>
      <c r="J12" t="s">
        <v>29</v>
      </c>
      <c r="K12" t="s">
        <v>29</v>
      </c>
      <c r="L12" t="s">
        <v>30</v>
      </c>
      <c r="O12" s="5"/>
      <c r="R12" s="5"/>
      <c r="U12" s="5"/>
    </row>
    <row r="13" spans="1:48" x14ac:dyDescent="0.25">
      <c r="A13" t="s">
        <v>18</v>
      </c>
      <c r="B13">
        <v>0</v>
      </c>
      <c r="C13" t="s">
        <v>48</v>
      </c>
      <c r="D13" t="s">
        <v>25</v>
      </c>
      <c r="E13" t="s">
        <v>34</v>
      </c>
      <c r="F13" t="s">
        <v>29</v>
      </c>
      <c r="G13" s="6" t="s">
        <v>52</v>
      </c>
      <c r="I13" t="s">
        <v>28</v>
      </c>
      <c r="J13" t="s">
        <v>29</v>
      </c>
      <c r="K13" t="s">
        <v>29</v>
      </c>
      <c r="L13" t="s">
        <v>30</v>
      </c>
      <c r="O13" s="5"/>
      <c r="R13" s="5"/>
      <c r="U13" s="5"/>
    </row>
    <row r="14" spans="1:48" x14ac:dyDescent="0.25">
      <c r="A14" t="s">
        <v>18</v>
      </c>
      <c r="B14">
        <v>0</v>
      </c>
      <c r="C14" t="s">
        <v>53</v>
      </c>
      <c r="D14" t="s">
        <v>25</v>
      </c>
      <c r="E14" t="s">
        <v>37</v>
      </c>
      <c r="F14" t="s">
        <v>38</v>
      </c>
      <c r="G14" t="s">
        <v>54</v>
      </c>
      <c r="I14" t="s">
        <v>28</v>
      </c>
      <c r="J14" t="s">
        <v>38</v>
      </c>
      <c r="K14" t="s">
        <v>29</v>
      </c>
      <c r="L14" t="s">
        <v>30</v>
      </c>
      <c r="M14" s="5">
        <f>'calculos aux'!E5</f>
        <v>4</v>
      </c>
      <c r="N14">
        <f>'calculos aux'!D5</f>
        <v>25</v>
      </c>
      <c r="O14" s="5">
        <f>M14/N14*60</f>
        <v>9.6</v>
      </c>
      <c r="P14" s="5">
        <f>'calculos aux'!E6</f>
        <v>4</v>
      </c>
      <c r="Q14">
        <f>'calculos aux'!D6</f>
        <v>25</v>
      </c>
      <c r="R14" s="5">
        <f>P14/Q14*60</f>
        <v>9.6</v>
      </c>
      <c r="S14" s="5">
        <f>'calculos aux'!E7</f>
        <v>4</v>
      </c>
      <c r="T14">
        <f>'calculos aux'!D7</f>
        <v>25</v>
      </c>
      <c r="U14" s="5">
        <f>S14/T14*60</f>
        <v>9.6</v>
      </c>
    </row>
    <row r="15" spans="1:48" x14ac:dyDescent="0.25">
      <c r="A15" t="s">
        <v>18</v>
      </c>
      <c r="B15">
        <v>1</v>
      </c>
      <c r="C15" t="s">
        <v>55</v>
      </c>
      <c r="D15" t="s">
        <v>25</v>
      </c>
      <c r="E15" t="s">
        <v>19</v>
      </c>
      <c r="F15" t="s">
        <v>29</v>
      </c>
      <c r="G15" s="6" t="s">
        <v>56</v>
      </c>
      <c r="I15" t="s">
        <v>28</v>
      </c>
      <c r="J15" t="s">
        <v>29</v>
      </c>
      <c r="K15" t="s">
        <v>29</v>
      </c>
      <c r="L15" t="s">
        <v>30</v>
      </c>
      <c r="M15">
        <v>0.22500000000000001</v>
      </c>
      <c r="N15">
        <v>7</v>
      </c>
      <c r="O15" s="5">
        <f>M15/N15*60</f>
        <v>1.9285714285714288</v>
      </c>
      <c r="P15">
        <v>0.22500000000000001</v>
      </c>
      <c r="Q15">
        <v>7</v>
      </c>
      <c r="R15" s="5">
        <f>P15/Q15*60</f>
        <v>1.9285714285714288</v>
      </c>
      <c r="S15">
        <v>0.22500000000000001</v>
      </c>
      <c r="T15">
        <v>7</v>
      </c>
      <c r="U15" s="5">
        <f>S15/T15*60</f>
        <v>1.9285714285714288</v>
      </c>
    </row>
    <row r="16" spans="1:48" x14ac:dyDescent="0.25">
      <c r="A16" t="s">
        <v>18</v>
      </c>
      <c r="B16">
        <v>1</v>
      </c>
      <c r="C16" t="s">
        <v>55</v>
      </c>
      <c r="D16" t="s">
        <v>25</v>
      </c>
      <c r="E16" t="s">
        <v>19</v>
      </c>
      <c r="F16" t="s">
        <v>29</v>
      </c>
      <c r="G16" s="6" t="s">
        <v>57</v>
      </c>
      <c r="I16" t="s">
        <v>28</v>
      </c>
      <c r="J16" t="s">
        <v>29</v>
      </c>
      <c r="K16" t="s">
        <v>29</v>
      </c>
      <c r="L16" t="s">
        <v>30</v>
      </c>
      <c r="M16">
        <v>0.2</v>
      </c>
      <c r="N16">
        <v>6</v>
      </c>
      <c r="O16" s="5">
        <f>M16/N16*60</f>
        <v>2</v>
      </c>
      <c r="P16">
        <v>0.20499999999999999</v>
      </c>
      <c r="Q16">
        <v>6</v>
      </c>
      <c r="R16" s="5">
        <f>P16/Q16*60</f>
        <v>2.0499999999999998</v>
      </c>
      <c r="S16">
        <v>0.2</v>
      </c>
      <c r="T16">
        <v>6</v>
      </c>
      <c r="U16" s="5">
        <f>S16/T16*60</f>
        <v>2</v>
      </c>
    </row>
    <row r="17" spans="1:48" x14ac:dyDescent="0.25">
      <c r="A17" t="s">
        <v>18</v>
      </c>
      <c r="B17">
        <v>1</v>
      </c>
      <c r="C17" t="s">
        <v>60</v>
      </c>
      <c r="D17" t="s">
        <v>25</v>
      </c>
      <c r="E17" t="s">
        <v>34</v>
      </c>
      <c r="F17" t="s">
        <v>29</v>
      </c>
      <c r="G17" s="6" t="s">
        <v>58</v>
      </c>
      <c r="I17" t="s">
        <v>28</v>
      </c>
      <c r="J17" t="s">
        <v>29</v>
      </c>
      <c r="K17" t="s">
        <v>29</v>
      </c>
      <c r="L17" t="s">
        <v>30</v>
      </c>
      <c r="O17" s="5"/>
      <c r="R17" s="5"/>
      <c r="U17" s="5"/>
    </row>
    <row r="18" spans="1:48" x14ac:dyDescent="0.25">
      <c r="A18" t="s">
        <v>18</v>
      </c>
      <c r="B18">
        <v>1</v>
      </c>
      <c r="C18" t="s">
        <v>60</v>
      </c>
      <c r="D18" t="s">
        <v>25</v>
      </c>
      <c r="E18" t="s">
        <v>34</v>
      </c>
      <c r="F18" t="s">
        <v>29</v>
      </c>
      <c r="G18" s="6" t="s">
        <v>59</v>
      </c>
      <c r="I18" t="s">
        <v>28</v>
      </c>
      <c r="J18" t="s">
        <v>29</v>
      </c>
      <c r="K18" t="s">
        <v>29</v>
      </c>
      <c r="L18" t="s">
        <v>30</v>
      </c>
      <c r="O18" s="5"/>
      <c r="R18" s="5"/>
      <c r="U18" s="5"/>
    </row>
    <row r="19" spans="1:48" x14ac:dyDescent="0.25">
      <c r="A19" t="s">
        <v>18</v>
      </c>
      <c r="B19">
        <v>1</v>
      </c>
      <c r="C19" t="s">
        <v>60</v>
      </c>
      <c r="D19" t="s">
        <v>25</v>
      </c>
      <c r="E19" t="s">
        <v>34</v>
      </c>
      <c r="F19" t="s">
        <v>29</v>
      </c>
      <c r="G19" s="6" t="s">
        <v>61</v>
      </c>
      <c r="I19" t="s">
        <v>28</v>
      </c>
      <c r="J19" t="s">
        <v>29</v>
      </c>
      <c r="K19" t="s">
        <v>29</v>
      </c>
      <c r="L19" t="s">
        <v>30</v>
      </c>
      <c r="O19" s="5"/>
      <c r="R19" s="5"/>
      <c r="U19" s="5"/>
    </row>
    <row r="20" spans="1:48" x14ac:dyDescent="0.25">
      <c r="A20" t="s">
        <v>18</v>
      </c>
      <c r="B20">
        <v>1</v>
      </c>
      <c r="C20" t="s">
        <v>60</v>
      </c>
      <c r="D20" t="s">
        <v>25</v>
      </c>
      <c r="E20" t="s">
        <v>34</v>
      </c>
      <c r="F20" t="s">
        <v>29</v>
      </c>
      <c r="G20" s="6" t="s">
        <v>62</v>
      </c>
      <c r="I20" t="s">
        <v>28</v>
      </c>
      <c r="J20" t="s">
        <v>29</v>
      </c>
      <c r="K20" t="s">
        <v>29</v>
      </c>
      <c r="L20" t="s">
        <v>30</v>
      </c>
      <c r="O20" s="5"/>
      <c r="R20" s="5"/>
      <c r="U20" s="5"/>
    </row>
    <row r="21" spans="1:48" x14ac:dyDescent="0.25">
      <c r="A21" t="s">
        <v>18</v>
      </c>
      <c r="B21">
        <v>1</v>
      </c>
      <c r="C21" t="s">
        <v>63</v>
      </c>
      <c r="D21" t="s">
        <v>25</v>
      </c>
      <c r="E21" t="s">
        <v>37</v>
      </c>
      <c r="F21" t="s">
        <v>29</v>
      </c>
      <c r="G21" s="6" t="s">
        <v>64</v>
      </c>
      <c r="I21" t="s">
        <v>28</v>
      </c>
      <c r="J21" t="s">
        <v>29</v>
      </c>
      <c r="K21" t="s">
        <v>29</v>
      </c>
      <c r="L21" t="s">
        <v>30</v>
      </c>
      <c r="M21">
        <v>0.2</v>
      </c>
      <c r="N21">
        <v>6</v>
      </c>
      <c r="O21" s="5">
        <f>M21/N21*60</f>
        <v>2</v>
      </c>
      <c r="P21">
        <v>0.2</v>
      </c>
      <c r="Q21">
        <v>6</v>
      </c>
      <c r="R21" s="5">
        <f>P21/Q21*60</f>
        <v>2</v>
      </c>
      <c r="S21">
        <v>0.2</v>
      </c>
      <c r="T21">
        <v>6</v>
      </c>
      <c r="U21" s="5">
        <f>S21/T21*60</f>
        <v>2</v>
      </c>
    </row>
    <row r="22" spans="1:48" x14ac:dyDescent="0.25">
      <c r="A22" t="s">
        <v>18</v>
      </c>
      <c r="B22">
        <v>0</v>
      </c>
      <c r="C22" t="s">
        <v>65</v>
      </c>
      <c r="D22" t="s">
        <v>66</v>
      </c>
      <c r="E22" t="s">
        <v>19</v>
      </c>
      <c r="F22" t="s">
        <v>29</v>
      </c>
      <c r="G22" s="6" t="s">
        <v>67</v>
      </c>
      <c r="I22" t="s">
        <v>28</v>
      </c>
      <c r="J22" t="s">
        <v>29</v>
      </c>
      <c r="K22" t="s">
        <v>29</v>
      </c>
      <c r="L22" t="s">
        <v>30</v>
      </c>
      <c r="M22">
        <v>0.15</v>
      </c>
      <c r="N22">
        <v>5</v>
      </c>
      <c r="O22" s="5">
        <f>M22/N22*60</f>
        <v>1.7999999999999998</v>
      </c>
      <c r="P22">
        <v>0.17499999999999999</v>
      </c>
      <c r="Q22">
        <v>5.25</v>
      </c>
      <c r="R22" s="5">
        <f>P22/Q22*60</f>
        <v>2</v>
      </c>
      <c r="S22">
        <v>0.17499999999999999</v>
      </c>
      <c r="T22">
        <v>5.0999999999999996</v>
      </c>
      <c r="U22" s="5">
        <f>S22/T22*60</f>
        <v>2.0588235294117649</v>
      </c>
    </row>
    <row r="23" spans="1:48" x14ac:dyDescent="0.25">
      <c r="A23" t="s">
        <v>18</v>
      </c>
      <c r="B23">
        <v>0</v>
      </c>
      <c r="C23" t="s">
        <v>73</v>
      </c>
      <c r="D23" t="s">
        <v>66</v>
      </c>
      <c r="E23" t="s">
        <v>34</v>
      </c>
      <c r="F23" t="s">
        <v>29</v>
      </c>
      <c r="G23" s="6" t="s">
        <v>68</v>
      </c>
      <c r="I23" t="s">
        <v>28</v>
      </c>
      <c r="J23" t="s">
        <v>29</v>
      </c>
      <c r="K23" t="s">
        <v>29</v>
      </c>
      <c r="L23" t="s">
        <v>30</v>
      </c>
      <c r="M23">
        <v>0.18</v>
      </c>
      <c r="N23">
        <v>5</v>
      </c>
      <c r="O23" s="5">
        <f>M23/N23*60</f>
        <v>2.1599999999999997</v>
      </c>
      <c r="P23">
        <v>0.18</v>
      </c>
      <c r="Q23">
        <v>5.3</v>
      </c>
      <c r="R23" s="5">
        <f t="shared" ref="R23:R38" si="3">P23/Q23*60</f>
        <v>2.0377358490566038</v>
      </c>
      <c r="S23">
        <v>0.19</v>
      </c>
      <c r="T23">
        <v>5.4</v>
      </c>
      <c r="U23" s="5">
        <f t="shared" ref="U23:U38" si="4">S23/T23*60</f>
        <v>2.1111111111111107</v>
      </c>
    </row>
    <row r="24" spans="1:48" x14ac:dyDescent="0.25">
      <c r="A24" t="s">
        <v>18</v>
      </c>
      <c r="B24">
        <v>0</v>
      </c>
      <c r="C24" t="s">
        <v>73</v>
      </c>
      <c r="D24" t="s">
        <v>66</v>
      </c>
      <c r="E24" t="s">
        <v>34</v>
      </c>
      <c r="F24" t="s">
        <v>29</v>
      </c>
      <c r="G24" s="6" t="s">
        <v>69</v>
      </c>
      <c r="I24" t="s">
        <v>28</v>
      </c>
      <c r="J24" t="s">
        <v>29</v>
      </c>
      <c r="K24" t="s">
        <v>29</v>
      </c>
      <c r="L24" t="s">
        <v>30</v>
      </c>
      <c r="M24">
        <v>0.2</v>
      </c>
      <c r="N24">
        <v>6</v>
      </c>
      <c r="O24" s="5">
        <f t="shared" ref="O24:O38" si="5">M24/N24*60</f>
        <v>2</v>
      </c>
      <c r="P24">
        <v>0.2</v>
      </c>
      <c r="Q24">
        <v>6</v>
      </c>
      <c r="R24" s="5">
        <f t="shared" si="3"/>
        <v>2</v>
      </c>
      <c r="S24">
        <v>0.2</v>
      </c>
      <c r="T24">
        <v>6</v>
      </c>
      <c r="U24" s="5">
        <f t="shared" si="4"/>
        <v>2</v>
      </c>
    </row>
    <row r="25" spans="1:48" s="17" customFormat="1" x14ac:dyDescent="0.25">
      <c r="A25" s="17" t="s">
        <v>18</v>
      </c>
      <c r="B25" s="17">
        <v>1</v>
      </c>
      <c r="C25" s="17" t="s">
        <v>74</v>
      </c>
      <c r="D25" s="17" t="s">
        <v>66</v>
      </c>
      <c r="E25" s="17" t="s">
        <v>19</v>
      </c>
      <c r="F25" s="17" t="s">
        <v>29</v>
      </c>
      <c r="G25" s="17" t="s">
        <v>70</v>
      </c>
      <c r="I25" s="17" t="s">
        <v>75</v>
      </c>
      <c r="J25" s="17" t="s">
        <v>29</v>
      </c>
      <c r="K25" s="17" t="s">
        <v>29</v>
      </c>
      <c r="L25" s="17" t="s">
        <v>30</v>
      </c>
      <c r="O25" s="17">
        <f>'calculos aux'!D10</f>
        <v>2.4</v>
      </c>
      <c r="R25" s="17">
        <f>'calculos aux'!D12</f>
        <v>2.5263157894736841</v>
      </c>
      <c r="U25" s="18">
        <f>'calculos aux'!D14</f>
        <v>2.4</v>
      </c>
      <c r="X25" s="17">
        <f>'calculos aux'!D11</f>
        <v>9.6</v>
      </c>
      <c r="AA25" s="17">
        <f>'calculos aux'!C13</f>
        <v>2.25</v>
      </c>
      <c r="AD25" s="17">
        <f>'calculos aux'!C15</f>
        <v>2.5</v>
      </c>
      <c r="AG25" s="17">
        <f>'calculos aux'!D78</f>
        <v>1.8181818181818183</v>
      </c>
      <c r="AJ25" s="17">
        <f>'calculos aux'!D80</f>
        <v>1.8461538461538463</v>
      </c>
      <c r="AM25" s="17">
        <f>'calculos aux'!D82</f>
        <v>1.7777777777777779</v>
      </c>
      <c r="AP25" s="17">
        <f>'calculos aux'!D79</f>
        <v>2</v>
      </c>
      <c r="AS25" s="17">
        <f>'calculos aux'!D81</f>
        <v>2</v>
      </c>
      <c r="AV25" s="17">
        <f>'calculos aux'!D83</f>
        <v>2</v>
      </c>
    </row>
    <row r="26" spans="1:48" x14ac:dyDescent="0.25">
      <c r="A26" t="s">
        <v>18</v>
      </c>
      <c r="B26">
        <v>1</v>
      </c>
      <c r="C26" t="s">
        <v>76</v>
      </c>
      <c r="D26" t="s">
        <v>66</v>
      </c>
      <c r="E26" t="s">
        <v>34</v>
      </c>
      <c r="F26" t="s">
        <v>29</v>
      </c>
      <c r="G26" t="s">
        <v>71</v>
      </c>
      <c r="I26" t="s">
        <v>75</v>
      </c>
      <c r="J26" t="s">
        <v>29</v>
      </c>
      <c r="K26" t="s">
        <v>29</v>
      </c>
      <c r="L26" t="s">
        <v>30</v>
      </c>
      <c r="O26" s="5">
        <f>'calculos aux'!D16</f>
        <v>0.96</v>
      </c>
      <c r="R26" s="5">
        <f>'calculos aux'!D18</f>
        <v>1</v>
      </c>
      <c r="U26" s="5">
        <f>'calculos aux'!D20</f>
        <v>0.97959183673469397</v>
      </c>
      <c r="X26">
        <f>'calculos aux'!D17</f>
        <v>9.6</v>
      </c>
      <c r="AA26">
        <f>'calculos aux'!D19</f>
        <v>10.666666666666668</v>
      </c>
      <c r="AD26">
        <f>'calculos aux'!D21</f>
        <v>9.6</v>
      </c>
      <c r="AG26">
        <f>'calculos aux'!D84</f>
        <v>2.8235294117647056</v>
      </c>
      <c r="AJ26">
        <f>'calculos aux'!D86</f>
        <v>2.666666666666667</v>
      </c>
      <c r="AM26">
        <f>'calculos aux'!D88</f>
        <v>2.7428571428571429</v>
      </c>
      <c r="AP26">
        <f>'calculos aux'!D85</f>
        <v>3</v>
      </c>
      <c r="AS26">
        <f>'calculos aux'!D87</f>
        <v>3</v>
      </c>
      <c r="AV26">
        <f>'calculos aux'!D89</f>
        <v>2.9090909090909092</v>
      </c>
    </row>
    <row r="27" spans="1:48" x14ac:dyDescent="0.25">
      <c r="A27" t="s">
        <v>18</v>
      </c>
      <c r="B27">
        <v>1</v>
      </c>
      <c r="C27" t="s">
        <v>76</v>
      </c>
      <c r="D27" t="s">
        <v>66</v>
      </c>
      <c r="E27" t="s">
        <v>34</v>
      </c>
      <c r="F27" t="s">
        <v>29</v>
      </c>
      <c r="G27" t="s">
        <v>72</v>
      </c>
      <c r="I27" t="s">
        <v>75</v>
      </c>
      <c r="J27" t="s">
        <v>29</v>
      </c>
      <c r="K27" t="s">
        <v>29</v>
      </c>
      <c r="L27" t="s">
        <v>30</v>
      </c>
      <c r="O27" s="5">
        <f>'calculos aux'!D22</f>
        <v>6</v>
      </c>
      <c r="R27" s="5">
        <f>'calculos aux'!D24</f>
        <v>5.3333333333333339</v>
      </c>
      <c r="U27" s="5">
        <f>'calculos aux'!D26</f>
        <v>6</v>
      </c>
      <c r="X27">
        <f>'calculos aux'!D23</f>
        <v>12</v>
      </c>
      <c r="AA27">
        <f>'calculos aux'!D25</f>
        <v>10.666666666666668</v>
      </c>
      <c r="AD27">
        <f>'calculos aux'!D27</f>
        <v>10.666666666666668</v>
      </c>
      <c r="AG27">
        <f>'calculos aux'!D90</f>
        <v>3</v>
      </c>
      <c r="AJ27">
        <f>'calculos aux'!D92</f>
        <v>3</v>
      </c>
      <c r="AM27">
        <f>'calculos aux'!D94</f>
        <v>2.9090909090909092</v>
      </c>
      <c r="AP27">
        <f>'calculos aux'!D91</f>
        <v>4</v>
      </c>
      <c r="AS27">
        <f>'calculos aux'!D93</f>
        <v>3.84</v>
      </c>
      <c r="AV27">
        <f>'calculos aux'!D95</f>
        <v>4</v>
      </c>
    </row>
    <row r="28" spans="1:48" x14ac:dyDescent="0.25">
      <c r="A28" t="s">
        <v>18</v>
      </c>
      <c r="B28">
        <v>1</v>
      </c>
      <c r="C28" t="s">
        <v>81</v>
      </c>
      <c r="D28" t="s">
        <v>66</v>
      </c>
      <c r="E28" t="s">
        <v>19</v>
      </c>
      <c r="F28" t="s">
        <v>38</v>
      </c>
      <c r="G28" t="s">
        <v>77</v>
      </c>
      <c r="I28" t="s">
        <v>75</v>
      </c>
      <c r="J28" t="s">
        <v>29</v>
      </c>
      <c r="K28" t="s">
        <v>29</v>
      </c>
      <c r="L28" t="s">
        <v>30</v>
      </c>
      <c r="O28" s="5">
        <f>'calculos aux'!D28</f>
        <v>6</v>
      </c>
      <c r="R28" s="5">
        <f>'calculos aux'!D30</f>
        <v>6.4</v>
      </c>
      <c r="U28" s="5">
        <f>'calculos aux'!D32</f>
        <v>6</v>
      </c>
      <c r="X28">
        <f>'calculos aux'!D29</f>
        <v>9.6</v>
      </c>
      <c r="AA28">
        <f>'calculos aux'!D31</f>
        <v>9.6</v>
      </c>
      <c r="AD28">
        <f>'calculos aux'!D33</f>
        <v>10.666666666666668</v>
      </c>
      <c r="AG28">
        <f>'calculos aux'!D96</f>
        <v>2.5263157894736841</v>
      </c>
      <c r="AJ28">
        <f>'calculos aux'!D98</f>
        <v>2.4</v>
      </c>
      <c r="AM28">
        <f>'calculos aux'!D100</f>
        <v>2.5263157894736841</v>
      </c>
      <c r="AP28">
        <f>'calculos aux'!D97</f>
        <v>2.666666666666667</v>
      </c>
      <c r="AS28">
        <f>'calculos aux'!D99</f>
        <v>2.666666666666667</v>
      </c>
      <c r="AV28">
        <f>'calculos aux'!D101</f>
        <v>2.666666666666667</v>
      </c>
    </row>
    <row r="29" spans="1:48" x14ac:dyDescent="0.25">
      <c r="A29" t="s">
        <v>18</v>
      </c>
      <c r="B29">
        <v>1</v>
      </c>
      <c r="C29" t="s">
        <v>82</v>
      </c>
      <c r="D29" t="s">
        <v>66</v>
      </c>
      <c r="E29" t="s">
        <v>34</v>
      </c>
      <c r="F29" t="s">
        <v>38</v>
      </c>
      <c r="G29" t="s">
        <v>78</v>
      </c>
      <c r="I29" t="s">
        <v>75</v>
      </c>
      <c r="J29" t="s">
        <v>29</v>
      </c>
      <c r="K29" t="s">
        <v>29</v>
      </c>
      <c r="L29" t="s">
        <v>30</v>
      </c>
      <c r="O29" s="5">
        <f>'calculos aux'!D34</f>
        <v>6</v>
      </c>
      <c r="R29" s="5">
        <f>'calculos aux'!D36</f>
        <v>5.6470588235294112</v>
      </c>
      <c r="U29" s="5">
        <f>'calculos aux'!D38</f>
        <v>6</v>
      </c>
      <c r="X29">
        <f>'calculos aux'!D35</f>
        <v>12</v>
      </c>
      <c r="AA29">
        <f>'calculos aux'!D43</f>
        <v>13.714285714285715</v>
      </c>
      <c r="AD29">
        <f>'calculos aux'!D45</f>
        <v>12</v>
      </c>
      <c r="AG29">
        <f>'calculos aux'!D102</f>
        <v>2</v>
      </c>
      <c r="AJ29">
        <f>'calculos aux'!D104</f>
        <v>2</v>
      </c>
      <c r="AM29">
        <f>'calculos aux'!D106</f>
        <v>1.9591836734693879</v>
      </c>
      <c r="AP29">
        <f>'calculos aux'!D103</f>
        <v>2.4</v>
      </c>
      <c r="AS29">
        <f>'calculos aux'!D105</f>
        <v>2.4</v>
      </c>
      <c r="AV29">
        <f>'calculos aux'!D107</f>
        <v>2.4</v>
      </c>
    </row>
    <row r="30" spans="1:48" x14ac:dyDescent="0.25">
      <c r="A30" t="s">
        <v>18</v>
      </c>
      <c r="B30">
        <v>1</v>
      </c>
      <c r="C30" t="s">
        <v>82</v>
      </c>
      <c r="D30" t="s">
        <v>66</v>
      </c>
      <c r="E30" t="s">
        <v>34</v>
      </c>
      <c r="F30" t="s">
        <v>38</v>
      </c>
      <c r="G30" t="s">
        <v>79</v>
      </c>
      <c r="I30" t="s">
        <v>75</v>
      </c>
      <c r="J30" t="s">
        <v>29</v>
      </c>
      <c r="K30" t="s">
        <v>29</v>
      </c>
      <c r="L30" t="s">
        <v>30</v>
      </c>
      <c r="O30" s="5">
        <f>'calculos aux'!D40</f>
        <v>4.8</v>
      </c>
      <c r="R30" s="5">
        <f>'calculos aux'!D42</f>
        <v>5.0526315789473681</v>
      </c>
      <c r="U30" s="5">
        <f>'calculos aux'!D44</f>
        <v>4.5714285714285721</v>
      </c>
      <c r="X30">
        <f>'calculos aux'!D41</f>
        <v>12</v>
      </c>
      <c r="AA30">
        <f>'calculos aux'!D43</f>
        <v>13.714285714285715</v>
      </c>
      <c r="AD30">
        <f>'calculos aux'!D45</f>
        <v>12</v>
      </c>
      <c r="AG30">
        <f>'calculos aux'!D108</f>
        <v>2.666666666666667</v>
      </c>
      <c r="AJ30">
        <f>'calculos aux'!D110</f>
        <v>2.5263157894736841</v>
      </c>
      <c r="AM30">
        <f>'calculos aux'!D112</f>
        <v>2.666666666666667</v>
      </c>
      <c r="AP30">
        <f>'calculos aux'!D109</f>
        <v>2.8235294117647056</v>
      </c>
      <c r="AS30">
        <f>'calculos aux'!D111</f>
        <v>3</v>
      </c>
      <c r="AV30">
        <f>'calculos aux'!D113</f>
        <v>2.8235294117647056</v>
      </c>
    </row>
    <row r="31" spans="1:48" x14ac:dyDescent="0.25">
      <c r="A31" t="s">
        <v>18</v>
      </c>
      <c r="B31">
        <v>2</v>
      </c>
      <c r="C31" t="s">
        <v>83</v>
      </c>
      <c r="D31" t="s">
        <v>66</v>
      </c>
      <c r="E31" t="s">
        <v>19</v>
      </c>
      <c r="F31" t="s">
        <v>29</v>
      </c>
      <c r="G31" t="s">
        <v>80</v>
      </c>
      <c r="I31" t="s">
        <v>75</v>
      </c>
      <c r="J31" t="s">
        <v>29</v>
      </c>
      <c r="K31" t="s">
        <v>29</v>
      </c>
      <c r="L31" t="s">
        <v>30</v>
      </c>
      <c r="O31" s="5">
        <f>'calculos aux'!D46</f>
        <v>8</v>
      </c>
      <c r="R31" s="5">
        <f>'calculos aux'!D48</f>
        <v>6.8571428571428577</v>
      </c>
      <c r="U31" s="5">
        <f>'calculos aux'!D50</f>
        <v>8</v>
      </c>
      <c r="X31">
        <f>'calculos aux'!D47</f>
        <v>16</v>
      </c>
      <c r="AA31">
        <f>'calculos aux'!D49</f>
        <v>13.714285714285715</v>
      </c>
      <c r="AD31">
        <f>'calculos aux'!D51</f>
        <v>16</v>
      </c>
    </row>
    <row r="32" spans="1:48" x14ac:dyDescent="0.25">
      <c r="A32" t="s">
        <v>18</v>
      </c>
      <c r="B32">
        <v>2</v>
      </c>
      <c r="C32" t="s">
        <v>84</v>
      </c>
      <c r="D32" t="s">
        <v>66</v>
      </c>
      <c r="E32" t="s">
        <v>34</v>
      </c>
      <c r="F32" t="s">
        <v>29</v>
      </c>
      <c r="G32" t="s">
        <v>87</v>
      </c>
      <c r="I32" t="s">
        <v>75</v>
      </c>
      <c r="J32" t="s">
        <v>29</v>
      </c>
      <c r="K32" t="s">
        <v>29</v>
      </c>
      <c r="L32" t="s">
        <v>30</v>
      </c>
      <c r="O32">
        <f>'calculos aux'!D52</f>
        <v>1.6</v>
      </c>
      <c r="R32">
        <f>'calculos aux'!D54</f>
        <v>1.7142857142857144</v>
      </c>
      <c r="U32">
        <f>'calculos aux'!D56</f>
        <v>1.6</v>
      </c>
      <c r="X32">
        <f>'calculos aux'!D53</f>
        <v>16</v>
      </c>
      <c r="AA32">
        <f>'calculos aux'!D55</f>
        <v>16</v>
      </c>
      <c r="AD32">
        <f>'calculos aux'!D63</f>
        <v>16</v>
      </c>
    </row>
    <row r="33" spans="1:30" x14ac:dyDescent="0.25">
      <c r="A33" t="s">
        <v>18</v>
      </c>
      <c r="B33">
        <v>2</v>
      </c>
      <c r="C33" t="s">
        <v>84</v>
      </c>
      <c r="D33" t="s">
        <v>66</v>
      </c>
      <c r="E33" t="s">
        <v>34</v>
      </c>
      <c r="F33" t="s">
        <v>29</v>
      </c>
      <c r="G33" t="s">
        <v>88</v>
      </c>
      <c r="I33" t="s">
        <v>140</v>
      </c>
      <c r="J33" t="s">
        <v>29</v>
      </c>
      <c r="K33" t="s">
        <v>29</v>
      </c>
      <c r="L33" t="s">
        <v>30</v>
      </c>
      <c r="O33" s="5">
        <f>'calculos aux'!D52</f>
        <v>1.6</v>
      </c>
      <c r="R33" s="5">
        <f>'calculos aux'!D60</f>
        <v>2.285714285714286</v>
      </c>
      <c r="U33" s="5">
        <f>'calculos aux'!D62</f>
        <v>2.4</v>
      </c>
      <c r="X33">
        <f>'calculos aux'!D59</f>
        <v>16</v>
      </c>
      <c r="AA33">
        <f>'calculos aux'!D61</f>
        <v>16</v>
      </c>
      <c r="AD33">
        <f>'calculos aux'!D63</f>
        <v>16</v>
      </c>
    </row>
    <row r="34" spans="1:30" x14ac:dyDescent="0.25">
      <c r="A34" t="s">
        <v>18</v>
      </c>
      <c r="B34">
        <v>2</v>
      </c>
      <c r="C34" t="s">
        <v>85</v>
      </c>
      <c r="D34" t="s">
        <v>66</v>
      </c>
      <c r="E34" t="s">
        <v>19</v>
      </c>
      <c r="F34" t="s">
        <v>29</v>
      </c>
      <c r="G34" t="s">
        <v>89</v>
      </c>
      <c r="I34" t="s">
        <v>75</v>
      </c>
      <c r="J34" t="s">
        <v>29</v>
      </c>
      <c r="K34" t="s">
        <v>29</v>
      </c>
      <c r="L34" t="s">
        <v>30</v>
      </c>
      <c r="O34" s="5"/>
      <c r="R34" s="5"/>
      <c r="U34" s="5"/>
    </row>
    <row r="35" spans="1:30" x14ac:dyDescent="0.25">
      <c r="A35" t="s">
        <v>18</v>
      </c>
      <c r="B35">
        <v>2</v>
      </c>
      <c r="C35" t="s">
        <v>86</v>
      </c>
      <c r="D35" t="s">
        <v>66</v>
      </c>
      <c r="E35" t="s">
        <v>34</v>
      </c>
      <c r="F35" t="s">
        <v>29</v>
      </c>
      <c r="G35" t="s">
        <v>90</v>
      </c>
      <c r="I35" t="s">
        <v>75</v>
      </c>
      <c r="J35" t="s">
        <v>29</v>
      </c>
      <c r="K35" t="s">
        <v>29</v>
      </c>
      <c r="L35" t="s">
        <v>30</v>
      </c>
      <c r="O35" s="5">
        <f>'calculos aux'!D64</f>
        <v>4.8</v>
      </c>
      <c r="R35" s="5">
        <f>'calculos aux'!D66</f>
        <v>4.3636363636363642</v>
      </c>
      <c r="U35" s="5">
        <f>'calculos aux'!D68</f>
        <v>4.8</v>
      </c>
      <c r="X35">
        <f>'calculos aux'!D65</f>
        <v>12</v>
      </c>
      <c r="AA35">
        <f>'calculos aux'!D67</f>
        <v>12</v>
      </c>
      <c r="AD35">
        <f>'calculos aux'!D69</f>
        <v>12</v>
      </c>
    </row>
    <row r="36" spans="1:30" x14ac:dyDescent="0.25">
      <c r="A36" t="s">
        <v>18</v>
      </c>
      <c r="B36">
        <v>2</v>
      </c>
      <c r="C36" t="s">
        <v>86</v>
      </c>
      <c r="D36" t="s">
        <v>66</v>
      </c>
      <c r="E36" t="s">
        <v>34</v>
      </c>
      <c r="F36" t="s">
        <v>29</v>
      </c>
      <c r="G36" t="s">
        <v>91</v>
      </c>
      <c r="I36" t="s">
        <v>75</v>
      </c>
      <c r="J36" t="s">
        <v>29</v>
      </c>
      <c r="K36" t="s">
        <v>29</v>
      </c>
      <c r="L36" t="s">
        <v>30</v>
      </c>
      <c r="O36" s="5">
        <f>'calculos aux'!D70</f>
        <v>4</v>
      </c>
      <c r="R36" s="5">
        <f>'calculos aux'!D72</f>
        <v>4.3636363636363642</v>
      </c>
      <c r="U36" s="5">
        <f>'calculos aux'!D74</f>
        <v>4</v>
      </c>
      <c r="X36">
        <f>'calculos aux'!D71</f>
        <v>9.6</v>
      </c>
      <c r="AA36">
        <f>'calculos aux'!D73</f>
        <v>9.6</v>
      </c>
      <c r="AD36">
        <f>'calculos aux'!D75</f>
        <v>8.7272727272727284</v>
      </c>
    </row>
    <row r="37" spans="1:30" x14ac:dyDescent="0.25">
      <c r="A37" t="s">
        <v>18</v>
      </c>
      <c r="B37">
        <v>0</v>
      </c>
      <c r="C37" t="s">
        <v>92</v>
      </c>
      <c r="D37" t="s">
        <v>93</v>
      </c>
      <c r="E37" t="s">
        <v>19</v>
      </c>
      <c r="F37" t="s">
        <v>29</v>
      </c>
      <c r="G37" s="6" t="s">
        <v>95</v>
      </c>
      <c r="I37" t="s">
        <v>28</v>
      </c>
      <c r="J37" t="s">
        <v>29</v>
      </c>
      <c r="K37" t="s">
        <v>29</v>
      </c>
      <c r="L37" t="s">
        <v>30</v>
      </c>
      <c r="M37">
        <v>0.2</v>
      </c>
      <c r="N37">
        <v>6</v>
      </c>
      <c r="O37" s="5">
        <f t="shared" si="5"/>
        <v>2</v>
      </c>
      <c r="P37">
        <v>0.2</v>
      </c>
      <c r="Q37">
        <v>6</v>
      </c>
      <c r="R37" s="5">
        <f t="shared" si="3"/>
        <v>2</v>
      </c>
      <c r="S37">
        <v>0.2</v>
      </c>
      <c r="T37">
        <v>6</v>
      </c>
      <c r="U37" s="5">
        <f t="shared" si="4"/>
        <v>2</v>
      </c>
    </row>
    <row r="38" spans="1:30" x14ac:dyDescent="0.25">
      <c r="A38" t="s">
        <v>18</v>
      </c>
      <c r="B38">
        <v>0</v>
      </c>
      <c r="C38" t="s">
        <v>94</v>
      </c>
      <c r="D38" t="s">
        <v>93</v>
      </c>
      <c r="E38" t="s">
        <v>34</v>
      </c>
      <c r="F38" t="s">
        <v>29</v>
      </c>
      <c r="G38" s="6" t="s">
        <v>96</v>
      </c>
      <c r="I38" t="s">
        <v>28</v>
      </c>
      <c r="J38" t="s">
        <v>29</v>
      </c>
      <c r="K38" t="s">
        <v>29</v>
      </c>
      <c r="L38" t="s">
        <v>30</v>
      </c>
      <c r="M38">
        <v>0.2</v>
      </c>
      <c r="N38">
        <v>6</v>
      </c>
      <c r="O38" s="5">
        <f t="shared" si="5"/>
        <v>2</v>
      </c>
      <c r="P38">
        <v>0.2</v>
      </c>
      <c r="Q38">
        <v>6</v>
      </c>
      <c r="R38" s="5">
        <f t="shared" si="3"/>
        <v>2</v>
      </c>
      <c r="S38">
        <v>0.2</v>
      </c>
      <c r="T38">
        <v>6</v>
      </c>
      <c r="U38" s="5">
        <f t="shared" si="4"/>
        <v>2</v>
      </c>
    </row>
    <row r="41" spans="1:30" x14ac:dyDescent="0.25">
      <c r="I41" s="6" t="s">
        <v>97</v>
      </c>
    </row>
    <row r="42" spans="1:30" x14ac:dyDescent="0.25">
      <c r="I42" s="6" t="s">
        <v>98</v>
      </c>
    </row>
    <row r="44" spans="1:30" x14ac:dyDescent="0.25">
      <c r="I44" s="16" t="s">
        <v>149</v>
      </c>
      <c r="J44" s="16"/>
      <c r="K44" s="16"/>
      <c r="L44" s="16"/>
      <c r="M44" s="16"/>
      <c r="N44" s="16"/>
      <c r="O44" s="16"/>
      <c r="P44" s="16"/>
      <c r="Q44" s="16"/>
    </row>
    <row r="45" spans="1:30" x14ac:dyDescent="0.25">
      <c r="I45" s="17" t="s">
        <v>150</v>
      </c>
    </row>
    <row r="46" spans="1:30" x14ac:dyDescent="0.25">
      <c r="I46" t="s">
        <v>153</v>
      </c>
    </row>
    <row r="47" spans="1:30" x14ac:dyDescent="0.25">
      <c r="I47" t="s">
        <v>152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A40" sqref="A40:A41"/>
    </sheetView>
  </sheetViews>
  <sheetFormatPr baseColWidth="10" defaultRowHeight="15" x14ac:dyDescent="0.25"/>
  <cols>
    <col min="1" max="1" width="21.7109375" customWidth="1"/>
    <col min="2" max="2" width="20.42578125" customWidth="1"/>
    <col min="3" max="3" width="20.7109375" customWidth="1"/>
    <col min="4" max="4" width="23.28515625" customWidth="1"/>
    <col min="5" max="5" width="15.7109375" customWidth="1"/>
    <col min="6" max="6" width="17.7109375" customWidth="1"/>
    <col min="7" max="8" width="21.42578125" customWidth="1"/>
    <col min="9" max="9" width="14" customWidth="1"/>
  </cols>
  <sheetData>
    <row r="1" spans="1:9" x14ac:dyDescent="0.25">
      <c r="A1" t="s">
        <v>9</v>
      </c>
    </row>
    <row r="2" spans="1:9" x14ac:dyDescent="0.25">
      <c r="A2" s="4" t="s">
        <v>11</v>
      </c>
      <c r="B2" s="4"/>
      <c r="C2" s="4"/>
      <c r="D2" s="4"/>
      <c r="E2" s="4"/>
      <c r="F2" s="2" t="s">
        <v>12</v>
      </c>
      <c r="G2" s="2"/>
      <c r="H2" s="2"/>
      <c r="I2" s="3" t="s">
        <v>10</v>
      </c>
    </row>
    <row r="3" spans="1:9" x14ac:dyDescent="0.25">
      <c r="A3" s="1" t="s">
        <v>1</v>
      </c>
      <c r="B3" s="1" t="s">
        <v>24</v>
      </c>
      <c r="C3" s="1" t="s">
        <v>23</v>
      </c>
      <c r="D3" s="1" t="s">
        <v>2</v>
      </c>
      <c r="E3" s="1" t="s">
        <v>3</v>
      </c>
      <c r="F3" s="1" t="s">
        <v>4</v>
      </c>
      <c r="G3" s="1" t="s">
        <v>8</v>
      </c>
      <c r="H3" s="1" t="s">
        <v>13</v>
      </c>
      <c r="I3" s="1" t="s">
        <v>6</v>
      </c>
    </row>
    <row r="4" spans="1:9" x14ac:dyDescent="0.25">
      <c r="A4" t="s">
        <v>18</v>
      </c>
      <c r="B4">
        <v>-1</v>
      </c>
      <c r="C4" t="s">
        <v>26</v>
      </c>
      <c r="D4" t="s">
        <v>25</v>
      </c>
      <c r="E4" t="s">
        <v>19</v>
      </c>
      <c r="F4" t="s">
        <v>99</v>
      </c>
      <c r="G4" t="s">
        <v>100</v>
      </c>
      <c r="H4" t="s">
        <v>101</v>
      </c>
    </row>
    <row r="5" spans="1:9" x14ac:dyDescent="0.25">
      <c r="A5" t="s">
        <v>18</v>
      </c>
      <c r="B5">
        <v>-1</v>
      </c>
      <c r="C5" t="s">
        <v>33</v>
      </c>
      <c r="D5" t="s">
        <v>25</v>
      </c>
      <c r="E5" t="s">
        <v>34</v>
      </c>
      <c r="F5" t="s">
        <v>102</v>
      </c>
      <c r="G5" t="s">
        <v>100</v>
      </c>
      <c r="H5" t="s">
        <v>101</v>
      </c>
    </row>
    <row r="6" spans="1:9" x14ac:dyDescent="0.25">
      <c r="A6" t="s">
        <v>18</v>
      </c>
      <c r="B6">
        <v>-1</v>
      </c>
      <c r="C6" t="s">
        <v>36</v>
      </c>
      <c r="D6" t="s">
        <v>25</v>
      </c>
      <c r="E6" t="s">
        <v>37</v>
      </c>
      <c r="F6" t="s">
        <v>103</v>
      </c>
      <c r="G6" t="s">
        <v>100</v>
      </c>
      <c r="H6" t="s">
        <v>101</v>
      </c>
    </row>
    <row r="7" spans="1:9" x14ac:dyDescent="0.25">
      <c r="A7" t="s">
        <v>18</v>
      </c>
      <c r="B7">
        <v>0</v>
      </c>
      <c r="C7" t="s">
        <v>46</v>
      </c>
      <c r="D7" t="s">
        <v>25</v>
      </c>
      <c r="E7" t="s">
        <v>19</v>
      </c>
      <c r="F7" t="s">
        <v>104</v>
      </c>
      <c r="G7" t="s">
        <v>100</v>
      </c>
      <c r="H7" t="s">
        <v>101</v>
      </c>
    </row>
    <row r="8" spans="1:9" x14ac:dyDescent="0.25">
      <c r="A8" t="s">
        <v>18</v>
      </c>
      <c r="B8">
        <v>0</v>
      </c>
      <c r="C8" t="s">
        <v>46</v>
      </c>
      <c r="D8" t="s">
        <v>25</v>
      </c>
      <c r="E8" t="s">
        <v>19</v>
      </c>
      <c r="F8" t="s">
        <v>105</v>
      </c>
      <c r="G8" t="s">
        <v>100</v>
      </c>
      <c r="H8" t="s">
        <v>101</v>
      </c>
    </row>
    <row r="9" spans="1:9" x14ac:dyDescent="0.25">
      <c r="A9" t="s">
        <v>18</v>
      </c>
      <c r="B9">
        <v>0</v>
      </c>
      <c r="C9" t="s">
        <v>46</v>
      </c>
      <c r="D9" t="s">
        <v>25</v>
      </c>
      <c r="E9" t="s">
        <v>19</v>
      </c>
      <c r="F9" t="s">
        <v>106</v>
      </c>
      <c r="G9" t="s">
        <v>100</v>
      </c>
      <c r="H9" t="s">
        <v>101</v>
      </c>
    </row>
    <row r="10" spans="1:9" x14ac:dyDescent="0.25">
      <c r="A10" t="s">
        <v>18</v>
      </c>
      <c r="B10">
        <v>0</v>
      </c>
      <c r="C10" t="s">
        <v>46</v>
      </c>
      <c r="D10" t="s">
        <v>25</v>
      </c>
      <c r="E10" t="s">
        <v>19</v>
      </c>
      <c r="F10" t="s">
        <v>107</v>
      </c>
      <c r="G10" t="s">
        <v>100</v>
      </c>
      <c r="H10" t="s">
        <v>101</v>
      </c>
    </row>
    <row r="11" spans="1:9" x14ac:dyDescent="0.25">
      <c r="A11" t="s">
        <v>18</v>
      </c>
      <c r="B11">
        <v>0</v>
      </c>
      <c r="C11" t="s">
        <v>48</v>
      </c>
      <c r="D11" t="s">
        <v>25</v>
      </c>
      <c r="E11" t="s">
        <v>34</v>
      </c>
      <c r="F11" t="s">
        <v>108</v>
      </c>
      <c r="G11" t="s">
        <v>100</v>
      </c>
      <c r="H11" t="s">
        <v>101</v>
      </c>
    </row>
    <row r="12" spans="1:9" x14ac:dyDescent="0.25">
      <c r="A12" t="s">
        <v>18</v>
      </c>
      <c r="B12">
        <v>0</v>
      </c>
      <c r="C12" t="s">
        <v>48</v>
      </c>
      <c r="D12" t="s">
        <v>25</v>
      </c>
      <c r="E12" t="s">
        <v>34</v>
      </c>
      <c r="F12" t="s">
        <v>109</v>
      </c>
      <c r="G12" t="s">
        <v>100</v>
      </c>
      <c r="H12" t="s">
        <v>101</v>
      </c>
    </row>
    <row r="13" spans="1:9" x14ac:dyDescent="0.25">
      <c r="A13" t="s">
        <v>18</v>
      </c>
      <c r="B13">
        <v>0</v>
      </c>
      <c r="C13" t="s">
        <v>48</v>
      </c>
      <c r="D13" t="s">
        <v>25</v>
      </c>
      <c r="E13" t="s">
        <v>34</v>
      </c>
      <c r="F13" t="s">
        <v>110</v>
      </c>
      <c r="G13" t="s">
        <v>100</v>
      </c>
      <c r="H13" t="s">
        <v>101</v>
      </c>
    </row>
    <row r="14" spans="1:9" x14ac:dyDescent="0.25">
      <c r="A14" t="s">
        <v>18</v>
      </c>
      <c r="B14">
        <v>0</v>
      </c>
      <c r="C14" t="s">
        <v>48</v>
      </c>
      <c r="D14" t="s">
        <v>25</v>
      </c>
      <c r="E14" t="s">
        <v>34</v>
      </c>
      <c r="F14" t="s">
        <v>111</v>
      </c>
      <c r="G14" t="s">
        <v>100</v>
      </c>
      <c r="H14" t="s">
        <v>101</v>
      </c>
    </row>
    <row r="15" spans="1:9" x14ac:dyDescent="0.25">
      <c r="A15" t="s">
        <v>18</v>
      </c>
      <c r="B15">
        <v>0</v>
      </c>
      <c r="C15" t="s">
        <v>53</v>
      </c>
      <c r="D15" t="s">
        <v>25</v>
      </c>
      <c r="E15" t="s">
        <v>37</v>
      </c>
      <c r="F15" t="s">
        <v>112</v>
      </c>
      <c r="G15" t="s">
        <v>100</v>
      </c>
      <c r="H15" t="s">
        <v>101</v>
      </c>
    </row>
    <row r="16" spans="1:9" x14ac:dyDescent="0.25">
      <c r="A16" t="s">
        <v>18</v>
      </c>
      <c r="B16">
        <v>1</v>
      </c>
      <c r="C16" t="s">
        <v>55</v>
      </c>
      <c r="D16" t="s">
        <v>25</v>
      </c>
      <c r="E16" t="s">
        <v>19</v>
      </c>
      <c r="F16" t="s">
        <v>113</v>
      </c>
      <c r="G16" t="s">
        <v>100</v>
      </c>
      <c r="H16" t="s">
        <v>101</v>
      </c>
    </row>
    <row r="17" spans="1:8" x14ac:dyDescent="0.25">
      <c r="A17" t="s">
        <v>18</v>
      </c>
      <c r="B17">
        <v>1</v>
      </c>
      <c r="C17" t="s">
        <v>55</v>
      </c>
      <c r="D17" t="s">
        <v>25</v>
      </c>
      <c r="E17" t="s">
        <v>19</v>
      </c>
      <c r="F17" t="s">
        <v>114</v>
      </c>
      <c r="G17" t="s">
        <v>100</v>
      </c>
      <c r="H17" t="s">
        <v>101</v>
      </c>
    </row>
    <row r="18" spans="1:8" x14ac:dyDescent="0.25">
      <c r="A18" t="s">
        <v>18</v>
      </c>
      <c r="B18">
        <v>1</v>
      </c>
      <c r="C18" t="s">
        <v>55</v>
      </c>
      <c r="D18" t="s">
        <v>25</v>
      </c>
      <c r="E18" t="s">
        <v>19</v>
      </c>
      <c r="F18" t="s">
        <v>115</v>
      </c>
      <c r="G18" t="s">
        <v>100</v>
      </c>
      <c r="H18" t="s">
        <v>101</v>
      </c>
    </row>
    <row r="19" spans="1:8" x14ac:dyDescent="0.25">
      <c r="A19" t="s">
        <v>18</v>
      </c>
      <c r="B19">
        <v>1</v>
      </c>
      <c r="C19" t="s">
        <v>55</v>
      </c>
      <c r="D19" t="s">
        <v>25</v>
      </c>
      <c r="E19" t="s">
        <v>19</v>
      </c>
      <c r="F19" t="s">
        <v>116</v>
      </c>
      <c r="G19" t="s">
        <v>100</v>
      </c>
      <c r="H19" t="s">
        <v>101</v>
      </c>
    </row>
    <row r="20" spans="1:8" x14ac:dyDescent="0.25">
      <c r="A20" t="s">
        <v>18</v>
      </c>
      <c r="B20">
        <v>1</v>
      </c>
      <c r="C20" t="s">
        <v>60</v>
      </c>
      <c r="D20" t="s">
        <v>25</v>
      </c>
      <c r="E20" t="s">
        <v>34</v>
      </c>
      <c r="F20" t="s">
        <v>117</v>
      </c>
      <c r="G20" t="s">
        <v>100</v>
      </c>
      <c r="H20" t="s">
        <v>101</v>
      </c>
    </row>
    <row r="21" spans="1:8" x14ac:dyDescent="0.25">
      <c r="A21" t="s">
        <v>18</v>
      </c>
      <c r="B21">
        <v>1</v>
      </c>
      <c r="C21" t="s">
        <v>60</v>
      </c>
      <c r="D21" t="s">
        <v>25</v>
      </c>
      <c r="E21" t="s">
        <v>34</v>
      </c>
      <c r="F21" t="s">
        <v>118</v>
      </c>
      <c r="G21" t="s">
        <v>100</v>
      </c>
      <c r="H21" t="s">
        <v>101</v>
      </c>
    </row>
    <row r="22" spans="1:8" x14ac:dyDescent="0.25">
      <c r="A22" t="s">
        <v>18</v>
      </c>
      <c r="B22">
        <v>1</v>
      </c>
      <c r="C22" t="s">
        <v>60</v>
      </c>
      <c r="D22" t="s">
        <v>25</v>
      </c>
      <c r="E22" t="s">
        <v>34</v>
      </c>
      <c r="F22" t="s">
        <v>119</v>
      </c>
      <c r="G22" t="s">
        <v>100</v>
      </c>
      <c r="H22" t="s">
        <v>101</v>
      </c>
    </row>
    <row r="23" spans="1:8" x14ac:dyDescent="0.25">
      <c r="A23" t="s">
        <v>18</v>
      </c>
      <c r="B23">
        <v>1</v>
      </c>
      <c r="C23" t="s">
        <v>60</v>
      </c>
      <c r="D23" t="s">
        <v>25</v>
      </c>
      <c r="E23" t="s">
        <v>34</v>
      </c>
      <c r="F23" t="s">
        <v>120</v>
      </c>
      <c r="G23" t="s">
        <v>100</v>
      </c>
      <c r="H23" t="s">
        <v>101</v>
      </c>
    </row>
    <row r="24" spans="1:8" x14ac:dyDescent="0.25">
      <c r="A24" t="s">
        <v>18</v>
      </c>
      <c r="B24">
        <v>1</v>
      </c>
      <c r="C24" t="s">
        <v>63</v>
      </c>
      <c r="D24" t="s">
        <v>25</v>
      </c>
      <c r="E24" t="s">
        <v>37</v>
      </c>
      <c r="F24" t="s">
        <v>121</v>
      </c>
      <c r="G24" t="s">
        <v>100</v>
      </c>
      <c r="H24" t="s">
        <v>101</v>
      </c>
    </row>
    <row r="25" spans="1:8" x14ac:dyDescent="0.25">
      <c r="A25" t="s">
        <v>18</v>
      </c>
      <c r="B25">
        <v>0</v>
      </c>
      <c r="C25" t="s">
        <v>65</v>
      </c>
      <c r="D25" t="s">
        <v>66</v>
      </c>
      <c r="E25" t="s">
        <v>19</v>
      </c>
      <c r="F25" t="s">
        <v>122</v>
      </c>
      <c r="G25" t="s">
        <v>100</v>
      </c>
      <c r="H25" t="s">
        <v>101</v>
      </c>
    </row>
    <row r="26" spans="1:8" x14ac:dyDescent="0.25">
      <c r="A26" t="s">
        <v>18</v>
      </c>
      <c r="B26">
        <v>0</v>
      </c>
      <c r="C26" t="s">
        <v>73</v>
      </c>
      <c r="D26" t="s">
        <v>66</v>
      </c>
      <c r="E26" t="s">
        <v>34</v>
      </c>
      <c r="F26" t="s">
        <v>123</v>
      </c>
      <c r="G26" t="s">
        <v>100</v>
      </c>
      <c r="H26" t="s">
        <v>101</v>
      </c>
    </row>
    <row r="27" spans="1:8" x14ac:dyDescent="0.25">
      <c r="A27" t="s">
        <v>18</v>
      </c>
      <c r="B27">
        <v>1</v>
      </c>
      <c r="C27" t="s">
        <v>74</v>
      </c>
      <c r="D27" t="s">
        <v>66</v>
      </c>
      <c r="E27" t="s">
        <v>19</v>
      </c>
      <c r="F27" t="s">
        <v>124</v>
      </c>
      <c r="G27" t="s">
        <v>100</v>
      </c>
      <c r="H27" t="s">
        <v>101</v>
      </c>
    </row>
    <row r="28" spans="1:8" x14ac:dyDescent="0.25">
      <c r="A28" t="s">
        <v>18</v>
      </c>
      <c r="B28">
        <v>1</v>
      </c>
      <c r="C28" t="s">
        <v>76</v>
      </c>
      <c r="D28" t="s">
        <v>66</v>
      </c>
      <c r="E28" t="s">
        <v>34</v>
      </c>
      <c r="F28" t="s">
        <v>125</v>
      </c>
      <c r="G28" t="s">
        <v>100</v>
      </c>
      <c r="H28" t="s">
        <v>101</v>
      </c>
    </row>
    <row r="29" spans="1:8" x14ac:dyDescent="0.25">
      <c r="A29" t="s">
        <v>18</v>
      </c>
      <c r="B29">
        <v>1</v>
      </c>
      <c r="C29" t="s">
        <v>81</v>
      </c>
      <c r="D29" t="s">
        <v>66</v>
      </c>
      <c r="E29" t="s">
        <v>19</v>
      </c>
      <c r="F29" t="s">
        <v>126</v>
      </c>
      <c r="G29" t="s">
        <v>100</v>
      </c>
      <c r="H29" t="s">
        <v>101</v>
      </c>
    </row>
    <row r="30" spans="1:8" x14ac:dyDescent="0.25">
      <c r="A30" t="s">
        <v>18</v>
      </c>
      <c r="B30">
        <v>1</v>
      </c>
      <c r="C30" t="s">
        <v>82</v>
      </c>
      <c r="D30" t="s">
        <v>66</v>
      </c>
      <c r="E30" t="s">
        <v>34</v>
      </c>
      <c r="F30" t="s">
        <v>127</v>
      </c>
      <c r="G30" t="s">
        <v>100</v>
      </c>
      <c r="H30" t="s">
        <v>101</v>
      </c>
    </row>
    <row r="31" spans="1:8" x14ac:dyDescent="0.25">
      <c r="A31" t="s">
        <v>18</v>
      </c>
      <c r="B31">
        <v>2</v>
      </c>
      <c r="C31" t="s">
        <v>83</v>
      </c>
      <c r="D31" t="s">
        <v>66</v>
      </c>
      <c r="E31" t="s">
        <v>19</v>
      </c>
      <c r="F31" t="s">
        <v>128</v>
      </c>
      <c r="G31" t="s">
        <v>100</v>
      </c>
      <c r="H31" t="s">
        <v>101</v>
      </c>
    </row>
    <row r="32" spans="1:8" x14ac:dyDescent="0.25">
      <c r="A32" t="s">
        <v>18</v>
      </c>
      <c r="B32">
        <v>2</v>
      </c>
      <c r="C32" t="s">
        <v>84</v>
      </c>
      <c r="D32" t="s">
        <v>66</v>
      </c>
      <c r="E32" t="s">
        <v>34</v>
      </c>
      <c r="F32" t="s">
        <v>129</v>
      </c>
      <c r="G32" t="s">
        <v>100</v>
      </c>
      <c r="H32" t="s">
        <v>101</v>
      </c>
    </row>
    <row r="33" spans="1:9" x14ac:dyDescent="0.25">
      <c r="A33" t="s">
        <v>18</v>
      </c>
      <c r="B33">
        <v>2</v>
      </c>
      <c r="C33" t="s">
        <v>85</v>
      </c>
      <c r="D33" t="s">
        <v>66</v>
      </c>
      <c r="E33" t="s">
        <v>19</v>
      </c>
      <c r="F33" t="s">
        <v>130</v>
      </c>
      <c r="G33" t="s">
        <v>100</v>
      </c>
      <c r="H33" t="s">
        <v>101</v>
      </c>
    </row>
    <row r="34" spans="1:9" x14ac:dyDescent="0.25">
      <c r="A34" t="s">
        <v>18</v>
      </c>
      <c r="B34">
        <v>2</v>
      </c>
      <c r="C34" t="s">
        <v>86</v>
      </c>
      <c r="D34" t="s">
        <v>66</v>
      </c>
      <c r="E34" t="s">
        <v>34</v>
      </c>
      <c r="F34" t="s">
        <v>131</v>
      </c>
      <c r="G34" t="s">
        <v>100</v>
      </c>
      <c r="H34" t="s">
        <v>101</v>
      </c>
    </row>
    <row r="35" spans="1:9" x14ac:dyDescent="0.25">
      <c r="A35" t="s">
        <v>18</v>
      </c>
      <c r="B35">
        <v>0</v>
      </c>
      <c r="C35" t="s">
        <v>92</v>
      </c>
      <c r="D35" t="s">
        <v>66</v>
      </c>
      <c r="E35" t="s">
        <v>19</v>
      </c>
      <c r="F35" t="s">
        <v>132</v>
      </c>
      <c r="G35" t="s">
        <v>100</v>
      </c>
      <c r="H35" t="s">
        <v>101</v>
      </c>
    </row>
    <row r="36" spans="1:9" x14ac:dyDescent="0.25">
      <c r="A36" t="s">
        <v>18</v>
      </c>
      <c r="B36">
        <v>0</v>
      </c>
      <c r="C36" t="s">
        <v>94</v>
      </c>
      <c r="D36" t="s">
        <v>66</v>
      </c>
      <c r="E36" t="s">
        <v>34</v>
      </c>
      <c r="F36" t="s">
        <v>133</v>
      </c>
      <c r="G36" t="s">
        <v>100</v>
      </c>
      <c r="H36" t="s">
        <v>101</v>
      </c>
    </row>
    <row r="37" spans="1:9" x14ac:dyDescent="0.25">
      <c r="A37" t="s">
        <v>18</v>
      </c>
      <c r="B37">
        <v>-1</v>
      </c>
      <c r="C37" t="s">
        <v>26</v>
      </c>
      <c r="D37" t="s">
        <v>25</v>
      </c>
      <c r="E37" t="s">
        <v>19</v>
      </c>
      <c r="F37" t="s">
        <v>134</v>
      </c>
      <c r="G37" t="s">
        <v>135</v>
      </c>
      <c r="H37" t="s">
        <v>145</v>
      </c>
      <c r="I37" t="s">
        <v>146</v>
      </c>
    </row>
    <row r="38" spans="1:9" x14ac:dyDescent="0.25">
      <c r="A38" t="s">
        <v>18</v>
      </c>
      <c r="B38">
        <v>-1</v>
      </c>
      <c r="C38" t="s">
        <v>33</v>
      </c>
      <c r="D38" t="s">
        <v>25</v>
      </c>
      <c r="E38" t="s">
        <v>34</v>
      </c>
      <c r="F38" t="s">
        <v>136</v>
      </c>
      <c r="G38" t="s">
        <v>135</v>
      </c>
      <c r="H38" t="s">
        <v>145</v>
      </c>
      <c r="I38" t="s">
        <v>146</v>
      </c>
    </row>
    <row r="40" spans="1:9" x14ac:dyDescent="0.25">
      <c r="A40" t="s">
        <v>147</v>
      </c>
    </row>
    <row r="41" spans="1:9" x14ac:dyDescent="0.25">
      <c r="A41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52" workbookViewId="0">
      <selection activeCell="C90" sqref="C90"/>
    </sheetView>
  </sheetViews>
  <sheetFormatPr baseColWidth="10" defaultRowHeight="15" x14ac:dyDescent="0.25"/>
  <cols>
    <col min="1" max="1" width="21.85546875" customWidth="1"/>
    <col min="2" max="2" width="16" customWidth="1"/>
    <col min="3" max="3" width="27.28515625" customWidth="1"/>
    <col min="4" max="4" width="19.5703125" customWidth="1"/>
    <col min="5" max="5" width="20.85546875" customWidth="1"/>
  </cols>
  <sheetData>
    <row r="1" spans="1:6" x14ac:dyDescent="0.25">
      <c r="B1" t="s">
        <v>40</v>
      </c>
      <c r="C1" t="s">
        <v>42</v>
      </c>
      <c r="D1" t="s">
        <v>41</v>
      </c>
      <c r="E1" t="s">
        <v>43</v>
      </c>
      <c r="F1" t="s">
        <v>44</v>
      </c>
    </row>
    <row r="2" spans="1:6" x14ac:dyDescent="0.25">
      <c r="A2" t="s">
        <v>39</v>
      </c>
      <c r="B2">
        <v>0.4</v>
      </c>
      <c r="C2">
        <v>2.7</v>
      </c>
      <c r="D2">
        <v>17</v>
      </c>
      <c r="E2" s="5">
        <f>B2/C2*D2</f>
        <v>2.5185185185185182</v>
      </c>
      <c r="F2" s="5">
        <f>E2/D2*60</f>
        <v>8.8888888888888893</v>
      </c>
    </row>
    <row r="3" spans="1:6" x14ac:dyDescent="0.25">
      <c r="A3" t="s">
        <v>39</v>
      </c>
      <c r="B3">
        <v>0.4</v>
      </c>
      <c r="C3">
        <v>2.5</v>
      </c>
      <c r="D3">
        <v>19</v>
      </c>
      <c r="E3" s="5">
        <f>B3/C3*D3</f>
        <v>3.04</v>
      </c>
      <c r="F3" s="5">
        <f>E3/D3*60</f>
        <v>9.6</v>
      </c>
    </row>
    <row r="4" spans="1:6" x14ac:dyDescent="0.25">
      <c r="A4" t="s">
        <v>39</v>
      </c>
      <c r="B4">
        <v>0.4</v>
      </c>
      <c r="C4">
        <v>2.6</v>
      </c>
      <c r="D4">
        <v>18</v>
      </c>
      <c r="E4" s="5">
        <f>B4/C4*D4</f>
        <v>2.7692307692307692</v>
      </c>
      <c r="F4" s="5">
        <f>E4/D4*60</f>
        <v>9.2307692307692317</v>
      </c>
    </row>
    <row r="5" spans="1:6" x14ac:dyDescent="0.25">
      <c r="A5" t="s">
        <v>54</v>
      </c>
      <c r="B5">
        <v>0.4</v>
      </c>
      <c r="C5">
        <v>2.5</v>
      </c>
      <c r="D5">
        <v>25</v>
      </c>
      <c r="E5" s="5">
        <f t="shared" ref="E5:E7" si="0">B5/C5*D5</f>
        <v>4</v>
      </c>
      <c r="F5" s="5">
        <f t="shared" ref="F5:F7" si="1">E5/D5*60</f>
        <v>9.6</v>
      </c>
    </row>
    <row r="6" spans="1:6" x14ac:dyDescent="0.25">
      <c r="A6" t="s">
        <v>54</v>
      </c>
      <c r="B6">
        <v>0.4</v>
      </c>
      <c r="C6">
        <v>2.5</v>
      </c>
      <c r="D6">
        <v>25</v>
      </c>
      <c r="E6" s="5">
        <f t="shared" si="0"/>
        <v>4</v>
      </c>
      <c r="F6" s="5">
        <f t="shared" si="1"/>
        <v>9.6</v>
      </c>
    </row>
    <row r="7" spans="1:6" x14ac:dyDescent="0.25">
      <c r="A7" t="s">
        <v>54</v>
      </c>
      <c r="B7">
        <v>0.4</v>
      </c>
      <c r="C7">
        <v>2.5</v>
      </c>
      <c r="D7">
        <v>25</v>
      </c>
      <c r="E7" s="5">
        <f t="shared" si="0"/>
        <v>4</v>
      </c>
      <c r="F7" s="5">
        <f t="shared" si="1"/>
        <v>9.6</v>
      </c>
    </row>
    <row r="9" spans="1:6" x14ac:dyDescent="0.25">
      <c r="A9" t="s">
        <v>138</v>
      </c>
      <c r="B9" t="s">
        <v>40</v>
      </c>
      <c r="C9" t="s">
        <v>42</v>
      </c>
      <c r="D9" t="s">
        <v>139</v>
      </c>
    </row>
    <row r="10" spans="1:6" x14ac:dyDescent="0.25">
      <c r="A10" s="10" t="s">
        <v>70</v>
      </c>
      <c r="B10" s="10">
        <v>0.4</v>
      </c>
      <c r="C10" s="10">
        <v>10</v>
      </c>
      <c r="D10" s="10">
        <f t="shared" ref="D10:D41" si="2">B10/C10*60</f>
        <v>2.4</v>
      </c>
    </row>
    <row r="11" spans="1:6" x14ac:dyDescent="0.25">
      <c r="A11" s="10" t="s">
        <v>70</v>
      </c>
      <c r="B11" s="10">
        <v>0.4</v>
      </c>
      <c r="C11" s="10">
        <v>2.5</v>
      </c>
      <c r="D11" s="10">
        <f t="shared" si="2"/>
        <v>9.6</v>
      </c>
    </row>
    <row r="12" spans="1:6" x14ac:dyDescent="0.25">
      <c r="A12" s="10" t="s">
        <v>70</v>
      </c>
      <c r="B12" s="10">
        <v>0.4</v>
      </c>
      <c r="C12" s="10">
        <v>9.5</v>
      </c>
      <c r="D12" s="10">
        <f t="shared" si="2"/>
        <v>2.5263157894736841</v>
      </c>
    </row>
    <row r="13" spans="1:6" x14ac:dyDescent="0.25">
      <c r="A13" s="10" t="s">
        <v>70</v>
      </c>
      <c r="B13" s="10">
        <v>0.4</v>
      </c>
      <c r="C13" s="10">
        <v>2.25</v>
      </c>
      <c r="D13" s="10">
        <f t="shared" si="2"/>
        <v>10.666666666666668</v>
      </c>
    </row>
    <row r="14" spans="1:6" x14ac:dyDescent="0.25">
      <c r="A14" s="10" t="s">
        <v>70</v>
      </c>
      <c r="B14" s="10">
        <v>0.4</v>
      </c>
      <c r="C14" s="10">
        <v>10</v>
      </c>
      <c r="D14" s="10">
        <f t="shared" si="2"/>
        <v>2.4</v>
      </c>
    </row>
    <row r="15" spans="1:6" x14ac:dyDescent="0.25">
      <c r="A15" s="10" t="s">
        <v>70</v>
      </c>
      <c r="B15" s="10">
        <v>0.4</v>
      </c>
      <c r="C15" s="10">
        <v>2.5</v>
      </c>
      <c r="D15" s="10">
        <f t="shared" si="2"/>
        <v>9.6</v>
      </c>
    </row>
    <row r="16" spans="1:6" x14ac:dyDescent="0.25">
      <c r="A16" s="11" t="s">
        <v>71</v>
      </c>
      <c r="B16" s="11">
        <v>0.4</v>
      </c>
      <c r="C16" s="11">
        <v>25</v>
      </c>
      <c r="D16" s="11">
        <f t="shared" si="2"/>
        <v>0.96</v>
      </c>
    </row>
    <row r="17" spans="1:4" x14ac:dyDescent="0.25">
      <c r="A17" s="11" t="s">
        <v>71</v>
      </c>
      <c r="B17" s="11">
        <v>0.4</v>
      </c>
      <c r="C17" s="11">
        <v>2.5</v>
      </c>
      <c r="D17" s="11">
        <f t="shared" si="2"/>
        <v>9.6</v>
      </c>
    </row>
    <row r="18" spans="1:4" x14ac:dyDescent="0.25">
      <c r="A18" s="11" t="s">
        <v>71</v>
      </c>
      <c r="B18" s="11">
        <v>0.4</v>
      </c>
      <c r="C18" s="11">
        <v>24</v>
      </c>
      <c r="D18" s="11">
        <f t="shared" si="2"/>
        <v>1</v>
      </c>
    </row>
    <row r="19" spans="1:4" x14ac:dyDescent="0.25">
      <c r="A19" s="11" t="s">
        <v>71</v>
      </c>
      <c r="B19" s="11">
        <v>0.4</v>
      </c>
      <c r="C19" s="11">
        <v>2.25</v>
      </c>
      <c r="D19" s="11">
        <f t="shared" si="2"/>
        <v>10.666666666666668</v>
      </c>
    </row>
    <row r="20" spans="1:4" x14ac:dyDescent="0.25">
      <c r="A20" s="11" t="s">
        <v>71</v>
      </c>
      <c r="B20" s="11">
        <v>0.4</v>
      </c>
      <c r="C20" s="11">
        <v>24.5</v>
      </c>
      <c r="D20" s="11">
        <f t="shared" si="2"/>
        <v>0.97959183673469397</v>
      </c>
    </row>
    <row r="21" spans="1:4" x14ac:dyDescent="0.25">
      <c r="A21" s="11" t="s">
        <v>71</v>
      </c>
      <c r="B21" s="11">
        <v>0.4</v>
      </c>
      <c r="C21" s="11">
        <v>2.5</v>
      </c>
      <c r="D21" s="11">
        <f t="shared" si="2"/>
        <v>9.6</v>
      </c>
    </row>
    <row r="22" spans="1:4" x14ac:dyDescent="0.25">
      <c r="A22" s="12" t="s">
        <v>72</v>
      </c>
      <c r="B22" s="12">
        <v>0.4</v>
      </c>
      <c r="C22" s="12">
        <v>4</v>
      </c>
      <c r="D22" s="12">
        <f t="shared" si="2"/>
        <v>6</v>
      </c>
    </row>
    <row r="23" spans="1:4" x14ac:dyDescent="0.25">
      <c r="A23" s="12" t="s">
        <v>72</v>
      </c>
      <c r="B23" s="12">
        <v>0.4</v>
      </c>
      <c r="C23" s="12">
        <v>2</v>
      </c>
      <c r="D23" s="12">
        <f t="shared" si="2"/>
        <v>12</v>
      </c>
    </row>
    <row r="24" spans="1:4" x14ac:dyDescent="0.25">
      <c r="A24" s="12" t="s">
        <v>72</v>
      </c>
      <c r="B24" s="12">
        <v>0.4</v>
      </c>
      <c r="C24" s="12">
        <v>4.5</v>
      </c>
      <c r="D24" s="12">
        <f t="shared" si="2"/>
        <v>5.3333333333333339</v>
      </c>
    </row>
    <row r="25" spans="1:4" x14ac:dyDescent="0.25">
      <c r="A25" s="12" t="s">
        <v>72</v>
      </c>
      <c r="B25" s="12">
        <v>0.4</v>
      </c>
      <c r="C25" s="12">
        <v>2.25</v>
      </c>
      <c r="D25" s="12">
        <f t="shared" si="2"/>
        <v>10.666666666666668</v>
      </c>
    </row>
    <row r="26" spans="1:4" x14ac:dyDescent="0.25">
      <c r="A26" s="12" t="s">
        <v>72</v>
      </c>
      <c r="B26" s="12">
        <v>0.4</v>
      </c>
      <c r="C26" s="12">
        <v>4</v>
      </c>
      <c r="D26" s="12">
        <f t="shared" si="2"/>
        <v>6</v>
      </c>
    </row>
    <row r="27" spans="1:4" x14ac:dyDescent="0.25">
      <c r="A27" s="12" t="s">
        <v>72</v>
      </c>
      <c r="B27" s="12">
        <v>0.4</v>
      </c>
      <c r="C27" s="12">
        <v>2.25</v>
      </c>
      <c r="D27" s="12">
        <f t="shared" si="2"/>
        <v>10.666666666666668</v>
      </c>
    </row>
    <row r="28" spans="1:4" x14ac:dyDescent="0.25">
      <c r="A28" s="13" t="s">
        <v>77</v>
      </c>
      <c r="B28" s="13">
        <v>0.4</v>
      </c>
      <c r="C28" s="13">
        <v>4</v>
      </c>
      <c r="D28" s="13">
        <f t="shared" si="2"/>
        <v>6</v>
      </c>
    </row>
    <row r="29" spans="1:4" x14ac:dyDescent="0.25">
      <c r="A29" s="13" t="s">
        <v>77</v>
      </c>
      <c r="B29" s="13">
        <v>0.4</v>
      </c>
      <c r="C29" s="13">
        <v>2.5</v>
      </c>
      <c r="D29" s="13">
        <f t="shared" si="2"/>
        <v>9.6</v>
      </c>
    </row>
    <row r="30" spans="1:4" x14ac:dyDescent="0.25">
      <c r="A30" s="13" t="s">
        <v>77</v>
      </c>
      <c r="B30" s="13">
        <v>0.4</v>
      </c>
      <c r="C30" s="13">
        <v>3.75</v>
      </c>
      <c r="D30" s="13">
        <f t="shared" si="2"/>
        <v>6.4</v>
      </c>
    </row>
    <row r="31" spans="1:4" x14ac:dyDescent="0.25">
      <c r="A31" s="13" t="s">
        <v>77</v>
      </c>
      <c r="B31" s="13">
        <v>0.4</v>
      </c>
      <c r="C31" s="13">
        <v>2.5</v>
      </c>
      <c r="D31" s="13">
        <f t="shared" si="2"/>
        <v>9.6</v>
      </c>
    </row>
    <row r="32" spans="1:4" x14ac:dyDescent="0.25">
      <c r="A32" s="13" t="s">
        <v>77</v>
      </c>
      <c r="B32" s="13">
        <v>0.4</v>
      </c>
      <c r="C32" s="13">
        <v>4</v>
      </c>
      <c r="D32" s="13">
        <f t="shared" si="2"/>
        <v>6</v>
      </c>
    </row>
    <row r="33" spans="1:4" x14ac:dyDescent="0.25">
      <c r="A33" s="13" t="s">
        <v>77</v>
      </c>
      <c r="B33" s="13">
        <v>0.4</v>
      </c>
      <c r="C33" s="13">
        <v>2.25</v>
      </c>
      <c r="D33" s="13">
        <f t="shared" si="2"/>
        <v>10.666666666666668</v>
      </c>
    </row>
    <row r="34" spans="1:4" x14ac:dyDescent="0.25">
      <c r="A34" s="14" t="s">
        <v>78</v>
      </c>
      <c r="B34" s="14">
        <v>0.4</v>
      </c>
      <c r="C34" s="14">
        <v>4</v>
      </c>
      <c r="D34" s="14">
        <f t="shared" si="2"/>
        <v>6</v>
      </c>
    </row>
    <row r="35" spans="1:4" x14ac:dyDescent="0.25">
      <c r="A35" s="14" t="s">
        <v>78</v>
      </c>
      <c r="B35" s="14">
        <v>0.4</v>
      </c>
      <c r="C35" s="14">
        <v>2</v>
      </c>
      <c r="D35" s="14">
        <f t="shared" si="2"/>
        <v>12</v>
      </c>
    </row>
    <row r="36" spans="1:4" x14ac:dyDescent="0.25">
      <c r="A36" s="14" t="s">
        <v>78</v>
      </c>
      <c r="B36" s="14">
        <v>0.4</v>
      </c>
      <c r="C36" s="14">
        <v>4.25</v>
      </c>
      <c r="D36" s="14">
        <f t="shared" si="2"/>
        <v>5.6470588235294112</v>
      </c>
    </row>
    <row r="37" spans="1:4" x14ac:dyDescent="0.25">
      <c r="A37" s="14" t="s">
        <v>78</v>
      </c>
      <c r="B37" s="14">
        <v>0.4</v>
      </c>
      <c r="C37" s="14">
        <v>1.75</v>
      </c>
      <c r="D37" s="14">
        <f t="shared" si="2"/>
        <v>13.714285714285715</v>
      </c>
    </row>
    <row r="38" spans="1:4" x14ac:dyDescent="0.25">
      <c r="A38" s="14" t="s">
        <v>78</v>
      </c>
      <c r="B38" s="14">
        <v>0.4</v>
      </c>
      <c r="C38" s="14">
        <v>4</v>
      </c>
      <c r="D38" s="14">
        <f t="shared" si="2"/>
        <v>6</v>
      </c>
    </row>
    <row r="39" spans="1:4" x14ac:dyDescent="0.25">
      <c r="A39" s="14" t="s">
        <v>78</v>
      </c>
      <c r="B39" s="14">
        <v>0.4</v>
      </c>
      <c r="C39" s="14">
        <v>2</v>
      </c>
      <c r="D39" s="14">
        <f t="shared" si="2"/>
        <v>12</v>
      </c>
    </row>
    <row r="40" spans="1:4" x14ac:dyDescent="0.25">
      <c r="A40" s="15" t="s">
        <v>79</v>
      </c>
      <c r="B40" s="15">
        <v>0.4</v>
      </c>
      <c r="C40" s="15">
        <v>5</v>
      </c>
      <c r="D40" s="15">
        <f t="shared" si="2"/>
        <v>4.8</v>
      </c>
    </row>
    <row r="41" spans="1:4" x14ac:dyDescent="0.25">
      <c r="A41" s="15" t="s">
        <v>79</v>
      </c>
      <c r="B41" s="15">
        <v>0.4</v>
      </c>
      <c r="C41" s="15">
        <v>2</v>
      </c>
      <c r="D41" s="15">
        <f t="shared" si="2"/>
        <v>12</v>
      </c>
    </row>
    <row r="42" spans="1:4" x14ac:dyDescent="0.25">
      <c r="A42" s="15" t="s">
        <v>79</v>
      </c>
      <c r="B42" s="15">
        <v>0.4</v>
      </c>
      <c r="C42" s="15">
        <v>4.75</v>
      </c>
      <c r="D42" s="15">
        <f t="shared" ref="D42:D73" si="3">B42/C42*60</f>
        <v>5.0526315789473681</v>
      </c>
    </row>
    <row r="43" spans="1:4" x14ac:dyDescent="0.25">
      <c r="A43" s="15" t="s">
        <v>79</v>
      </c>
      <c r="B43" s="15">
        <v>0.4</v>
      </c>
      <c r="C43" s="15">
        <v>1.75</v>
      </c>
      <c r="D43" s="15">
        <f t="shared" si="3"/>
        <v>13.714285714285715</v>
      </c>
    </row>
    <row r="44" spans="1:4" x14ac:dyDescent="0.25">
      <c r="A44" s="15" t="s">
        <v>79</v>
      </c>
      <c r="B44" s="15">
        <v>0.4</v>
      </c>
      <c r="C44" s="15">
        <v>5.25</v>
      </c>
      <c r="D44" s="15">
        <f t="shared" si="3"/>
        <v>4.5714285714285721</v>
      </c>
    </row>
    <row r="45" spans="1:4" x14ac:dyDescent="0.25">
      <c r="A45" s="15" t="s">
        <v>79</v>
      </c>
      <c r="B45" s="15">
        <v>0.4</v>
      </c>
      <c r="C45" s="15">
        <v>2</v>
      </c>
      <c r="D45" s="15">
        <f t="shared" si="3"/>
        <v>12</v>
      </c>
    </row>
    <row r="46" spans="1:4" x14ac:dyDescent="0.25">
      <c r="A46" s="11" t="s">
        <v>80</v>
      </c>
      <c r="B46" s="11">
        <v>0.4</v>
      </c>
      <c r="C46" s="11">
        <v>3</v>
      </c>
      <c r="D46" s="11">
        <f t="shared" si="3"/>
        <v>8</v>
      </c>
    </row>
    <row r="47" spans="1:4" x14ac:dyDescent="0.25">
      <c r="A47" s="11" t="s">
        <v>80</v>
      </c>
      <c r="B47" s="11">
        <v>0.4</v>
      </c>
      <c r="C47" s="11">
        <v>1.5</v>
      </c>
      <c r="D47" s="11">
        <f t="shared" si="3"/>
        <v>16</v>
      </c>
    </row>
    <row r="48" spans="1:4" x14ac:dyDescent="0.25">
      <c r="A48" s="11" t="s">
        <v>80</v>
      </c>
      <c r="B48" s="11">
        <v>0.4</v>
      </c>
      <c r="C48" s="11">
        <v>3.5</v>
      </c>
      <c r="D48" s="11">
        <f t="shared" si="3"/>
        <v>6.8571428571428577</v>
      </c>
    </row>
    <row r="49" spans="1:4" x14ac:dyDescent="0.25">
      <c r="A49" s="11" t="s">
        <v>80</v>
      </c>
      <c r="B49" s="11">
        <v>0.4</v>
      </c>
      <c r="C49" s="11">
        <v>1.75</v>
      </c>
      <c r="D49" s="11">
        <f t="shared" si="3"/>
        <v>13.714285714285715</v>
      </c>
    </row>
    <row r="50" spans="1:4" x14ac:dyDescent="0.25">
      <c r="A50" s="11" t="s">
        <v>80</v>
      </c>
      <c r="B50" s="11">
        <v>0.4</v>
      </c>
      <c r="C50" s="11">
        <v>3</v>
      </c>
      <c r="D50" s="11">
        <f t="shared" si="3"/>
        <v>8</v>
      </c>
    </row>
    <row r="51" spans="1:4" x14ac:dyDescent="0.25">
      <c r="A51" s="11" t="s">
        <v>80</v>
      </c>
      <c r="B51" s="11">
        <v>0.4</v>
      </c>
      <c r="C51" s="11">
        <v>1.5</v>
      </c>
      <c r="D51" s="11">
        <f t="shared" si="3"/>
        <v>16</v>
      </c>
    </row>
    <row r="52" spans="1:4" x14ac:dyDescent="0.25">
      <c r="A52" s="9" t="s">
        <v>87</v>
      </c>
      <c r="B52" s="9">
        <v>0.4</v>
      </c>
      <c r="C52" s="9">
        <v>15</v>
      </c>
      <c r="D52" s="9">
        <f t="shared" si="3"/>
        <v>1.6</v>
      </c>
    </row>
    <row r="53" spans="1:4" x14ac:dyDescent="0.25">
      <c r="A53" s="9" t="s">
        <v>87</v>
      </c>
      <c r="B53" s="9">
        <v>0.4</v>
      </c>
      <c r="C53" s="9">
        <v>1.5</v>
      </c>
      <c r="D53" s="9">
        <f t="shared" si="3"/>
        <v>16</v>
      </c>
    </row>
    <row r="54" spans="1:4" x14ac:dyDescent="0.25">
      <c r="A54" s="9" t="s">
        <v>87</v>
      </c>
      <c r="B54" s="9">
        <v>0.4</v>
      </c>
      <c r="C54" s="9">
        <v>14</v>
      </c>
      <c r="D54" s="9">
        <f t="shared" si="3"/>
        <v>1.7142857142857144</v>
      </c>
    </row>
    <row r="55" spans="1:4" x14ac:dyDescent="0.25">
      <c r="A55" s="9" t="s">
        <v>87</v>
      </c>
      <c r="B55" s="9">
        <v>0.4</v>
      </c>
      <c r="C55" s="9">
        <v>1.5</v>
      </c>
      <c r="D55" s="9">
        <f t="shared" si="3"/>
        <v>16</v>
      </c>
    </row>
    <row r="56" spans="1:4" x14ac:dyDescent="0.25">
      <c r="A56" s="9" t="s">
        <v>87</v>
      </c>
      <c r="B56" s="9">
        <v>0.4</v>
      </c>
      <c r="C56" s="9">
        <v>15</v>
      </c>
      <c r="D56" s="9">
        <f t="shared" si="3"/>
        <v>1.6</v>
      </c>
    </row>
    <row r="57" spans="1:4" x14ac:dyDescent="0.25">
      <c r="A57" s="9" t="s">
        <v>87</v>
      </c>
      <c r="B57" s="9">
        <v>0.4</v>
      </c>
      <c r="C57" s="9">
        <v>1.5</v>
      </c>
      <c r="D57" s="9">
        <f t="shared" si="3"/>
        <v>16</v>
      </c>
    </row>
    <row r="58" spans="1:4" x14ac:dyDescent="0.25">
      <c r="A58" s="8" t="s">
        <v>88</v>
      </c>
      <c r="B58" s="8">
        <v>0.4</v>
      </c>
      <c r="C58" s="8">
        <v>10</v>
      </c>
      <c r="D58" s="8">
        <f t="shared" si="3"/>
        <v>2.4</v>
      </c>
    </row>
    <row r="59" spans="1:4" x14ac:dyDescent="0.25">
      <c r="A59" s="8" t="s">
        <v>88</v>
      </c>
      <c r="B59" s="8">
        <v>0.4</v>
      </c>
      <c r="C59" s="8">
        <v>1.5</v>
      </c>
      <c r="D59" s="8">
        <f t="shared" si="3"/>
        <v>16</v>
      </c>
    </row>
    <row r="60" spans="1:4" x14ac:dyDescent="0.25">
      <c r="A60" s="8" t="s">
        <v>88</v>
      </c>
      <c r="B60" s="8">
        <v>0.4</v>
      </c>
      <c r="C60" s="8">
        <v>10.5</v>
      </c>
      <c r="D60" s="8">
        <f t="shared" si="3"/>
        <v>2.285714285714286</v>
      </c>
    </row>
    <row r="61" spans="1:4" x14ac:dyDescent="0.25">
      <c r="A61" s="8" t="s">
        <v>88</v>
      </c>
      <c r="B61" s="8">
        <v>0.4</v>
      </c>
      <c r="C61" s="8">
        <v>1.5</v>
      </c>
      <c r="D61" s="8">
        <f t="shared" si="3"/>
        <v>16</v>
      </c>
    </row>
    <row r="62" spans="1:4" x14ac:dyDescent="0.25">
      <c r="A62" s="8" t="s">
        <v>88</v>
      </c>
      <c r="B62" s="8">
        <v>0.4</v>
      </c>
      <c r="C62" s="8">
        <v>10</v>
      </c>
      <c r="D62" s="8">
        <f t="shared" si="3"/>
        <v>2.4</v>
      </c>
    </row>
    <row r="63" spans="1:4" x14ac:dyDescent="0.25">
      <c r="A63" s="8" t="s">
        <v>88</v>
      </c>
      <c r="B63" s="8">
        <v>0.4</v>
      </c>
      <c r="C63" s="8">
        <v>1.5</v>
      </c>
      <c r="D63" s="8">
        <f t="shared" si="3"/>
        <v>16</v>
      </c>
    </row>
    <row r="64" spans="1:4" x14ac:dyDescent="0.25">
      <c r="A64" s="12" t="s">
        <v>90</v>
      </c>
      <c r="B64" s="12">
        <v>0.4</v>
      </c>
      <c r="C64" s="12">
        <v>5</v>
      </c>
      <c r="D64" s="12">
        <f t="shared" si="3"/>
        <v>4.8</v>
      </c>
    </row>
    <row r="65" spans="1:4" x14ac:dyDescent="0.25">
      <c r="A65" s="12" t="s">
        <v>90</v>
      </c>
      <c r="B65" s="12">
        <v>0.4</v>
      </c>
      <c r="C65" s="12">
        <v>2</v>
      </c>
      <c r="D65" s="12">
        <f t="shared" si="3"/>
        <v>12</v>
      </c>
    </row>
    <row r="66" spans="1:4" x14ac:dyDescent="0.25">
      <c r="A66" s="12" t="s">
        <v>90</v>
      </c>
      <c r="B66" s="12">
        <v>0.4</v>
      </c>
      <c r="C66" s="12">
        <v>5.5</v>
      </c>
      <c r="D66" s="12">
        <f t="shared" si="3"/>
        <v>4.3636363636363642</v>
      </c>
    </row>
    <row r="67" spans="1:4" x14ac:dyDescent="0.25">
      <c r="A67" s="12" t="s">
        <v>90</v>
      </c>
      <c r="B67" s="12">
        <v>0.4</v>
      </c>
      <c r="C67" s="12">
        <v>2</v>
      </c>
      <c r="D67" s="12">
        <f t="shared" si="3"/>
        <v>12</v>
      </c>
    </row>
    <row r="68" spans="1:4" x14ac:dyDescent="0.25">
      <c r="A68" s="12" t="s">
        <v>90</v>
      </c>
      <c r="B68" s="12">
        <v>0.4</v>
      </c>
      <c r="C68" s="12">
        <v>5</v>
      </c>
      <c r="D68" s="12">
        <f t="shared" si="3"/>
        <v>4.8</v>
      </c>
    </row>
    <row r="69" spans="1:4" x14ac:dyDescent="0.25">
      <c r="A69" s="12" t="s">
        <v>90</v>
      </c>
      <c r="B69" s="12">
        <v>0.4</v>
      </c>
      <c r="C69" s="12">
        <v>2</v>
      </c>
      <c r="D69" s="12">
        <f t="shared" si="3"/>
        <v>12</v>
      </c>
    </row>
    <row r="70" spans="1:4" x14ac:dyDescent="0.25">
      <c r="A70" s="13" t="s">
        <v>91</v>
      </c>
      <c r="B70" s="13">
        <v>0.4</v>
      </c>
      <c r="C70" s="13">
        <v>6</v>
      </c>
      <c r="D70" s="13">
        <f t="shared" si="3"/>
        <v>4</v>
      </c>
    </row>
    <row r="71" spans="1:4" x14ac:dyDescent="0.25">
      <c r="A71" s="13" t="s">
        <v>91</v>
      </c>
      <c r="B71" s="13">
        <v>0.4</v>
      </c>
      <c r="C71" s="13">
        <v>2.5</v>
      </c>
      <c r="D71" s="13">
        <f t="shared" si="3"/>
        <v>9.6</v>
      </c>
    </row>
    <row r="72" spans="1:4" x14ac:dyDescent="0.25">
      <c r="A72" s="13" t="s">
        <v>91</v>
      </c>
      <c r="B72" s="13">
        <v>0.4</v>
      </c>
      <c r="C72" s="13">
        <v>5.5</v>
      </c>
      <c r="D72" s="13">
        <f t="shared" si="3"/>
        <v>4.3636363636363642</v>
      </c>
    </row>
    <row r="73" spans="1:4" x14ac:dyDescent="0.25">
      <c r="A73" s="13" t="s">
        <v>91</v>
      </c>
      <c r="B73" s="13">
        <v>0.4</v>
      </c>
      <c r="C73" s="13">
        <v>2.5</v>
      </c>
      <c r="D73" s="13">
        <f t="shared" si="3"/>
        <v>9.6</v>
      </c>
    </row>
    <row r="74" spans="1:4" x14ac:dyDescent="0.25">
      <c r="A74" s="13" t="s">
        <v>91</v>
      </c>
      <c r="B74" s="13">
        <v>0.4</v>
      </c>
      <c r="C74" s="13">
        <v>6</v>
      </c>
      <c r="D74" s="13">
        <f t="shared" ref="D74:D75" si="4">B74/C74*60</f>
        <v>4</v>
      </c>
    </row>
    <row r="75" spans="1:4" x14ac:dyDescent="0.25">
      <c r="A75" s="13" t="s">
        <v>91</v>
      </c>
      <c r="B75" s="13">
        <v>0.4</v>
      </c>
      <c r="C75" s="13">
        <v>2.75</v>
      </c>
      <c r="D75" s="13">
        <f t="shared" si="4"/>
        <v>8.7272727272727284</v>
      </c>
    </row>
    <row r="77" spans="1:4" x14ac:dyDescent="0.25">
      <c r="A77" s="13" t="s">
        <v>151</v>
      </c>
    </row>
    <row r="78" spans="1:4" x14ac:dyDescent="0.25">
      <c r="A78" s="10" t="s">
        <v>70</v>
      </c>
      <c r="B78" s="10">
        <v>0.4</v>
      </c>
      <c r="C78" s="10">
        <v>13.2</v>
      </c>
      <c r="D78" s="10">
        <f t="shared" ref="D78:D113" si="5">B78/C78*60</f>
        <v>1.8181818181818183</v>
      </c>
    </row>
    <row r="79" spans="1:4" x14ac:dyDescent="0.25">
      <c r="A79" s="10" t="s">
        <v>70</v>
      </c>
      <c r="B79" s="10">
        <v>0.4</v>
      </c>
      <c r="C79" s="10">
        <v>12</v>
      </c>
      <c r="D79" s="10">
        <f t="shared" si="5"/>
        <v>2</v>
      </c>
    </row>
    <row r="80" spans="1:4" x14ac:dyDescent="0.25">
      <c r="A80" s="10" t="s">
        <v>70</v>
      </c>
      <c r="B80" s="10">
        <v>0.4</v>
      </c>
      <c r="C80" s="10">
        <v>13</v>
      </c>
      <c r="D80" s="10">
        <f t="shared" si="5"/>
        <v>1.8461538461538463</v>
      </c>
    </row>
    <row r="81" spans="1:4" x14ac:dyDescent="0.25">
      <c r="A81" s="10" t="s">
        <v>70</v>
      </c>
      <c r="B81" s="10">
        <v>0.4</v>
      </c>
      <c r="C81" s="10">
        <v>12</v>
      </c>
      <c r="D81" s="10">
        <f t="shared" si="5"/>
        <v>2</v>
      </c>
    </row>
    <row r="82" spans="1:4" x14ac:dyDescent="0.25">
      <c r="A82" s="10" t="s">
        <v>70</v>
      </c>
      <c r="B82" s="10">
        <v>0.4</v>
      </c>
      <c r="C82" s="10">
        <v>13.5</v>
      </c>
      <c r="D82" s="10">
        <f t="shared" si="5"/>
        <v>1.7777777777777779</v>
      </c>
    </row>
    <row r="83" spans="1:4" x14ac:dyDescent="0.25">
      <c r="A83" s="10" t="s">
        <v>70</v>
      </c>
      <c r="B83" s="10">
        <v>0.4</v>
      </c>
      <c r="C83" s="10">
        <v>12</v>
      </c>
      <c r="D83" s="10">
        <f t="shared" si="5"/>
        <v>2</v>
      </c>
    </row>
    <row r="84" spans="1:4" x14ac:dyDescent="0.25">
      <c r="A84" s="11" t="s">
        <v>71</v>
      </c>
      <c r="B84" s="11">
        <v>0.4</v>
      </c>
      <c r="C84" s="11">
        <v>8.5</v>
      </c>
      <c r="D84" s="11">
        <f t="shared" si="5"/>
        <v>2.8235294117647056</v>
      </c>
    </row>
    <row r="85" spans="1:4" x14ac:dyDescent="0.25">
      <c r="A85" s="11" t="s">
        <v>71</v>
      </c>
      <c r="B85" s="11">
        <v>0.4</v>
      </c>
      <c r="C85" s="11">
        <v>8</v>
      </c>
      <c r="D85" s="11">
        <f t="shared" si="5"/>
        <v>3</v>
      </c>
    </row>
    <row r="86" spans="1:4" x14ac:dyDescent="0.25">
      <c r="A86" s="11" t="s">
        <v>71</v>
      </c>
      <c r="B86" s="11">
        <v>0.4</v>
      </c>
      <c r="C86" s="11">
        <v>9</v>
      </c>
      <c r="D86" s="11">
        <f t="shared" si="5"/>
        <v>2.666666666666667</v>
      </c>
    </row>
    <row r="87" spans="1:4" x14ac:dyDescent="0.25">
      <c r="A87" s="11" t="s">
        <v>71</v>
      </c>
      <c r="B87" s="11">
        <v>0.4</v>
      </c>
      <c r="C87" s="11">
        <v>8</v>
      </c>
      <c r="D87" s="11">
        <f t="shared" si="5"/>
        <v>3</v>
      </c>
    </row>
    <row r="88" spans="1:4" x14ac:dyDescent="0.25">
      <c r="A88" s="11" t="s">
        <v>71</v>
      </c>
      <c r="B88" s="11">
        <v>0.4</v>
      </c>
      <c r="C88" s="11">
        <v>8.75</v>
      </c>
      <c r="D88" s="11">
        <f t="shared" si="5"/>
        <v>2.7428571428571429</v>
      </c>
    </row>
    <row r="89" spans="1:4" x14ac:dyDescent="0.25">
      <c r="A89" s="11" t="s">
        <v>71</v>
      </c>
      <c r="B89" s="11">
        <v>0.4</v>
      </c>
      <c r="C89" s="11">
        <v>8.25</v>
      </c>
      <c r="D89" s="11">
        <f t="shared" si="5"/>
        <v>2.9090909090909092</v>
      </c>
    </row>
    <row r="90" spans="1:4" x14ac:dyDescent="0.25">
      <c r="A90" s="12" t="s">
        <v>72</v>
      </c>
      <c r="B90" s="12">
        <v>0.4</v>
      </c>
      <c r="C90" s="12">
        <v>8</v>
      </c>
      <c r="D90" s="12">
        <f t="shared" si="5"/>
        <v>3</v>
      </c>
    </row>
    <row r="91" spans="1:4" x14ac:dyDescent="0.25">
      <c r="A91" s="12" t="s">
        <v>72</v>
      </c>
      <c r="B91" s="12">
        <v>0.4</v>
      </c>
      <c r="C91" s="12">
        <v>6</v>
      </c>
      <c r="D91" s="12">
        <f t="shared" si="5"/>
        <v>4</v>
      </c>
    </row>
    <row r="92" spans="1:4" x14ac:dyDescent="0.25">
      <c r="A92" s="12" t="s">
        <v>72</v>
      </c>
      <c r="B92" s="12">
        <v>0.4</v>
      </c>
      <c r="C92" s="12">
        <v>8</v>
      </c>
      <c r="D92" s="12">
        <f t="shared" si="5"/>
        <v>3</v>
      </c>
    </row>
    <row r="93" spans="1:4" x14ac:dyDescent="0.25">
      <c r="A93" s="12" t="s">
        <v>72</v>
      </c>
      <c r="B93" s="12">
        <v>0.4</v>
      </c>
      <c r="C93" s="12">
        <v>6.25</v>
      </c>
      <c r="D93" s="12">
        <f t="shared" si="5"/>
        <v>3.84</v>
      </c>
    </row>
    <row r="94" spans="1:4" x14ac:dyDescent="0.25">
      <c r="A94" s="12" t="s">
        <v>72</v>
      </c>
      <c r="B94" s="12">
        <v>0.4</v>
      </c>
      <c r="C94" s="12">
        <v>8.25</v>
      </c>
      <c r="D94" s="12">
        <f t="shared" si="5"/>
        <v>2.9090909090909092</v>
      </c>
    </row>
    <row r="95" spans="1:4" x14ac:dyDescent="0.25">
      <c r="A95" s="12" t="s">
        <v>72</v>
      </c>
      <c r="B95" s="12">
        <v>0.4</v>
      </c>
      <c r="C95" s="12">
        <v>6</v>
      </c>
      <c r="D95" s="12">
        <f t="shared" si="5"/>
        <v>4</v>
      </c>
    </row>
    <row r="96" spans="1:4" x14ac:dyDescent="0.25">
      <c r="A96" s="13" t="s">
        <v>77</v>
      </c>
      <c r="B96" s="13">
        <v>0.4</v>
      </c>
      <c r="C96" s="13">
        <v>9.5</v>
      </c>
      <c r="D96" s="13">
        <f t="shared" si="5"/>
        <v>2.5263157894736841</v>
      </c>
    </row>
    <row r="97" spans="1:4" x14ac:dyDescent="0.25">
      <c r="A97" s="13" t="s">
        <v>77</v>
      </c>
      <c r="B97" s="13">
        <v>0.4</v>
      </c>
      <c r="C97" s="13">
        <v>9</v>
      </c>
      <c r="D97" s="13">
        <f t="shared" si="5"/>
        <v>2.666666666666667</v>
      </c>
    </row>
    <row r="98" spans="1:4" x14ac:dyDescent="0.25">
      <c r="A98" s="13" t="s">
        <v>77</v>
      </c>
      <c r="B98" s="13">
        <v>0.4</v>
      </c>
      <c r="C98" s="13">
        <v>10</v>
      </c>
      <c r="D98" s="13">
        <f t="shared" si="5"/>
        <v>2.4</v>
      </c>
    </row>
    <row r="99" spans="1:4" x14ac:dyDescent="0.25">
      <c r="A99" s="13" t="s">
        <v>77</v>
      </c>
      <c r="B99" s="13">
        <v>0.4</v>
      </c>
      <c r="C99" s="13">
        <v>9</v>
      </c>
      <c r="D99" s="13">
        <f t="shared" si="5"/>
        <v>2.666666666666667</v>
      </c>
    </row>
    <row r="100" spans="1:4" x14ac:dyDescent="0.25">
      <c r="A100" s="13" t="s">
        <v>77</v>
      </c>
      <c r="B100" s="13">
        <v>0.4</v>
      </c>
      <c r="C100" s="13">
        <v>9.5</v>
      </c>
      <c r="D100" s="13">
        <f t="shared" si="5"/>
        <v>2.5263157894736841</v>
      </c>
    </row>
    <row r="101" spans="1:4" x14ac:dyDescent="0.25">
      <c r="A101" s="13" t="s">
        <v>77</v>
      </c>
      <c r="B101" s="13">
        <v>0.4</v>
      </c>
      <c r="C101" s="13">
        <v>9</v>
      </c>
      <c r="D101" s="13">
        <f t="shared" si="5"/>
        <v>2.666666666666667</v>
      </c>
    </row>
    <row r="102" spans="1:4" x14ac:dyDescent="0.25">
      <c r="A102" s="14" t="s">
        <v>78</v>
      </c>
      <c r="B102" s="14">
        <v>0.4</v>
      </c>
      <c r="C102" s="14">
        <v>12</v>
      </c>
      <c r="D102" s="14">
        <f t="shared" si="5"/>
        <v>2</v>
      </c>
    </row>
    <row r="103" spans="1:4" x14ac:dyDescent="0.25">
      <c r="A103" s="14" t="s">
        <v>78</v>
      </c>
      <c r="B103" s="14">
        <v>0.4</v>
      </c>
      <c r="C103" s="14">
        <v>10</v>
      </c>
      <c r="D103" s="14">
        <f t="shared" si="5"/>
        <v>2.4</v>
      </c>
    </row>
    <row r="104" spans="1:4" x14ac:dyDescent="0.25">
      <c r="A104" s="14" t="s">
        <v>78</v>
      </c>
      <c r="B104" s="14">
        <v>0.4</v>
      </c>
      <c r="C104" s="14">
        <v>12</v>
      </c>
      <c r="D104" s="14">
        <f t="shared" si="5"/>
        <v>2</v>
      </c>
    </row>
    <row r="105" spans="1:4" x14ac:dyDescent="0.25">
      <c r="A105" s="14" t="s">
        <v>78</v>
      </c>
      <c r="B105" s="14">
        <v>0.4</v>
      </c>
      <c r="C105" s="14">
        <v>10</v>
      </c>
      <c r="D105" s="14">
        <f t="shared" si="5"/>
        <v>2.4</v>
      </c>
    </row>
    <row r="106" spans="1:4" x14ac:dyDescent="0.25">
      <c r="A106" s="14" t="s">
        <v>78</v>
      </c>
      <c r="B106" s="14">
        <v>0.4</v>
      </c>
      <c r="C106" s="14">
        <v>12.25</v>
      </c>
      <c r="D106" s="14">
        <f t="shared" si="5"/>
        <v>1.9591836734693879</v>
      </c>
    </row>
    <row r="107" spans="1:4" x14ac:dyDescent="0.25">
      <c r="A107" s="14" t="s">
        <v>78</v>
      </c>
      <c r="B107" s="14">
        <v>0.4</v>
      </c>
      <c r="C107" s="14">
        <v>10</v>
      </c>
      <c r="D107" s="14">
        <f t="shared" si="5"/>
        <v>2.4</v>
      </c>
    </row>
    <row r="108" spans="1:4" x14ac:dyDescent="0.25">
      <c r="A108" s="15" t="s">
        <v>79</v>
      </c>
      <c r="B108" s="15">
        <v>0.4</v>
      </c>
      <c r="C108" s="15">
        <v>9</v>
      </c>
      <c r="D108" s="15">
        <f t="shared" si="5"/>
        <v>2.666666666666667</v>
      </c>
    </row>
    <row r="109" spans="1:4" x14ac:dyDescent="0.25">
      <c r="A109" s="15" t="s">
        <v>79</v>
      </c>
      <c r="B109" s="15">
        <v>0.4</v>
      </c>
      <c r="C109" s="15">
        <v>8.5</v>
      </c>
      <c r="D109" s="15">
        <f t="shared" si="5"/>
        <v>2.8235294117647056</v>
      </c>
    </row>
    <row r="110" spans="1:4" x14ac:dyDescent="0.25">
      <c r="A110" s="15" t="s">
        <v>79</v>
      </c>
      <c r="B110" s="15">
        <v>0.4</v>
      </c>
      <c r="C110" s="15">
        <v>9.5</v>
      </c>
      <c r="D110" s="15">
        <f t="shared" si="5"/>
        <v>2.5263157894736841</v>
      </c>
    </row>
    <row r="111" spans="1:4" x14ac:dyDescent="0.25">
      <c r="A111" s="15" t="s">
        <v>79</v>
      </c>
      <c r="B111" s="15">
        <v>0.4</v>
      </c>
      <c r="C111" s="15">
        <v>8</v>
      </c>
      <c r="D111" s="15">
        <f t="shared" si="5"/>
        <v>3</v>
      </c>
    </row>
    <row r="112" spans="1:4" x14ac:dyDescent="0.25">
      <c r="A112" s="15" t="s">
        <v>79</v>
      </c>
      <c r="B112" s="15">
        <v>0.4</v>
      </c>
      <c r="C112" s="15">
        <v>9</v>
      </c>
      <c r="D112" s="15">
        <f t="shared" si="5"/>
        <v>2.666666666666667</v>
      </c>
    </row>
    <row r="113" spans="1:4" x14ac:dyDescent="0.25">
      <c r="A113" s="15" t="s">
        <v>79</v>
      </c>
      <c r="B113" s="15">
        <v>0.4</v>
      </c>
      <c r="C113" s="15">
        <v>8.5</v>
      </c>
      <c r="D113" s="15">
        <f t="shared" si="5"/>
        <v>2.8235294117647056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0" sqref="A10"/>
    </sheetView>
  </sheetViews>
  <sheetFormatPr baseColWidth="10" defaultRowHeight="15" x14ac:dyDescent="0.25"/>
  <cols>
    <col min="2" max="2" width="19" customWidth="1"/>
    <col min="3" max="3" width="22.85546875" customWidth="1"/>
    <col min="4" max="4" width="19.28515625" customWidth="1"/>
  </cols>
  <sheetData>
    <row r="1" spans="1:6" x14ac:dyDescent="0.25">
      <c r="B1" t="s">
        <v>40</v>
      </c>
      <c r="C1" t="s">
        <v>42</v>
      </c>
      <c r="D1" t="s">
        <v>41</v>
      </c>
      <c r="E1" t="s">
        <v>43</v>
      </c>
      <c r="F1" t="s">
        <v>44</v>
      </c>
    </row>
    <row r="2" spans="1:6" x14ac:dyDescent="0.25">
      <c r="A2" s="7" t="s">
        <v>27</v>
      </c>
      <c r="B2">
        <v>0.4</v>
      </c>
      <c r="C2">
        <v>10</v>
      </c>
      <c r="D2">
        <v>32</v>
      </c>
      <c r="E2" s="5">
        <f>B2/C2*D2</f>
        <v>1.28</v>
      </c>
      <c r="F2" s="5">
        <f>E2/D2*60</f>
        <v>2.4</v>
      </c>
    </row>
    <row r="3" spans="1:6" x14ac:dyDescent="0.25">
      <c r="A3" s="7" t="s">
        <v>32</v>
      </c>
      <c r="B3">
        <v>0.4</v>
      </c>
      <c r="C3">
        <v>2</v>
      </c>
      <c r="D3">
        <v>11.5</v>
      </c>
      <c r="E3" s="5">
        <f>B3/C3*D3</f>
        <v>2.3000000000000003</v>
      </c>
      <c r="F3" s="5">
        <f>E3/D3*60</f>
        <v>12</v>
      </c>
    </row>
    <row r="4" spans="1:6" x14ac:dyDescent="0.25">
      <c r="A4" s="7" t="s">
        <v>45</v>
      </c>
      <c r="B4">
        <v>0.4</v>
      </c>
      <c r="C4">
        <v>3.5</v>
      </c>
      <c r="D4">
        <v>20</v>
      </c>
      <c r="E4" s="5">
        <f>B4/C4*D4</f>
        <v>2.285714285714286</v>
      </c>
      <c r="F4" s="5">
        <f>E4/D4*60</f>
        <v>6.8571428571428577</v>
      </c>
    </row>
    <row r="5" spans="1:6" x14ac:dyDescent="0.25">
      <c r="A5" s="7" t="s">
        <v>47</v>
      </c>
      <c r="B5">
        <v>0.4</v>
      </c>
      <c r="C5">
        <v>4</v>
      </c>
      <c r="D5">
        <v>10.5</v>
      </c>
      <c r="E5" s="5">
        <f t="shared" ref="E5:E7" si="0">B5/C5*D5</f>
        <v>1.05</v>
      </c>
      <c r="F5" s="5">
        <f t="shared" ref="F5:F7" si="1">E5/D5*60</f>
        <v>6</v>
      </c>
    </row>
    <row r="6" spans="1:6" x14ac:dyDescent="0.25">
      <c r="A6" s="7" t="s">
        <v>56</v>
      </c>
      <c r="B6">
        <v>0.4</v>
      </c>
      <c r="C6">
        <v>8</v>
      </c>
      <c r="D6">
        <v>30</v>
      </c>
      <c r="E6" s="5">
        <f t="shared" si="0"/>
        <v>1.5</v>
      </c>
      <c r="F6" s="5">
        <f t="shared" si="1"/>
        <v>3</v>
      </c>
    </row>
    <row r="7" spans="1:6" x14ac:dyDescent="0.25">
      <c r="A7" s="7" t="s">
        <v>57</v>
      </c>
      <c r="B7">
        <v>0.4</v>
      </c>
      <c r="C7">
        <v>2</v>
      </c>
      <c r="D7">
        <v>22</v>
      </c>
      <c r="E7" s="5">
        <f t="shared" si="0"/>
        <v>4.4000000000000004</v>
      </c>
      <c r="F7" s="5">
        <f t="shared" si="1"/>
        <v>12</v>
      </c>
    </row>
    <row r="9" spans="1:6" x14ac:dyDescent="0.25">
      <c r="A9" s="6" t="s">
        <v>137</v>
      </c>
    </row>
    <row r="10" spans="1:6" x14ac:dyDescent="0.25">
      <c r="A10" s="7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A22" sqref="A22"/>
    </sheetView>
  </sheetViews>
  <sheetFormatPr baseColWidth="10" defaultRowHeight="15" x14ac:dyDescent="0.25"/>
  <cols>
    <col min="1" max="1" width="22.5703125" customWidth="1"/>
    <col min="2" max="2" width="11.85546875" bestFit="1" customWidth="1"/>
    <col min="6" max="6" width="21.7109375" customWidth="1"/>
    <col min="7" max="7" width="20.42578125" customWidth="1"/>
    <col min="9" max="9" width="25.140625" customWidth="1"/>
    <col min="10" max="10" width="12.7109375" customWidth="1"/>
    <col min="13" max="13" width="16" customWidth="1"/>
  </cols>
  <sheetData>
    <row r="1" spans="1:14" x14ac:dyDescent="0.25">
      <c r="A1" t="s">
        <v>160</v>
      </c>
      <c r="B1" t="s">
        <v>163</v>
      </c>
      <c r="C1" t="s">
        <v>164</v>
      </c>
      <c r="D1" t="s">
        <v>175</v>
      </c>
      <c r="F1" s="21" t="s">
        <v>180</v>
      </c>
      <c r="G1" s="21" t="s">
        <v>44</v>
      </c>
      <c r="I1" s="21" t="s">
        <v>181</v>
      </c>
      <c r="J1" s="21" t="s">
        <v>44</v>
      </c>
      <c r="M1" s="21" t="s">
        <v>177</v>
      </c>
      <c r="N1" s="21" t="s">
        <v>44</v>
      </c>
    </row>
    <row r="2" spans="1:14" x14ac:dyDescent="0.25">
      <c r="A2" s="15" t="s">
        <v>161</v>
      </c>
      <c r="B2" s="19">
        <f>AVERAGE(BILLAS!O25,BILLAS!R25,BILLAS!U25)</f>
        <v>2.4421052631578948</v>
      </c>
      <c r="C2" s="15">
        <f>AVERAGE('calculos aux'!D78,'calculos aux'!D80,'calculos aux'!D82)</f>
        <v>1.8140378140378142</v>
      </c>
      <c r="D2" s="5">
        <f>B2-C2</f>
        <v>0.62806744912008061</v>
      </c>
      <c r="F2" s="21" t="s">
        <v>178</v>
      </c>
      <c r="G2" s="22">
        <f>AVERAGE(B2,B6,B8,B10,B12)</f>
        <v>5.0087178731141586</v>
      </c>
      <c r="I2" s="21" t="s">
        <v>178</v>
      </c>
      <c r="J2" s="21">
        <f>AVERAGE(C2,C6,C8,C10,C12)</f>
        <v>2.3748445817618751</v>
      </c>
      <c r="M2" s="21" t="s">
        <v>178</v>
      </c>
      <c r="N2" s="22">
        <f>AVERAGE(D2,D6,D8,D10,D12)</f>
        <v>2.6338732913522831</v>
      </c>
    </row>
    <row r="3" spans="1:14" x14ac:dyDescent="0.25">
      <c r="A3" s="15" t="s">
        <v>162</v>
      </c>
      <c r="B3" s="15">
        <f>AVERAGE(BILLAS!X25,BILLAS!AA25,BILLAS!AD25)</f>
        <v>4.7833333333333332</v>
      </c>
      <c r="C3" s="15">
        <f>AVERAGE('calculos aux'!D79,'calculos aux'!D81,'calculos aux'!D83)</f>
        <v>2</v>
      </c>
      <c r="D3" s="5">
        <f t="shared" ref="D3:D13" si="0">B3-C3</f>
        <v>2.7833333333333332</v>
      </c>
      <c r="F3" s="21" t="s">
        <v>179</v>
      </c>
      <c r="G3" s="21">
        <f>AVERAGE(B3,B5,B7,B9,B11,B13)</f>
        <v>10.158068783068783</v>
      </c>
      <c r="I3" s="21" t="s">
        <v>179</v>
      </c>
      <c r="J3" s="21">
        <f>AVERAGE(C3,C5,C7,C9,C11,C13)</f>
        <v>2.810897207367796</v>
      </c>
      <c r="M3" s="21" t="s">
        <v>179</v>
      </c>
      <c r="N3" s="22">
        <f>AVERAGE(D3,D5,D7,D9,D11,D13)</f>
        <v>7.3471715757009868</v>
      </c>
    </row>
    <row r="4" spans="1:14" x14ac:dyDescent="0.25">
      <c r="A4" s="11" t="s">
        <v>165</v>
      </c>
      <c r="B4" s="11">
        <f>AVERAGE('calculos aux'!D16,'calculos aux'!D18,'calculos aux'!D20)</f>
        <v>0.97986394557823131</v>
      </c>
      <c r="C4" s="11">
        <f>AVERAGE('calculos aux'!D84,'calculos aux'!D86,'calculos aux'!D88)</f>
        <v>2.744351073762838</v>
      </c>
      <c r="D4" s="20">
        <f t="shared" si="0"/>
        <v>-1.7644871281846068</v>
      </c>
    </row>
    <row r="5" spans="1:14" x14ac:dyDescent="0.25">
      <c r="A5" s="11" t="s">
        <v>167</v>
      </c>
      <c r="B5" s="11">
        <f>AVERAGE('calculos aux'!D17,'calculos aux'!D19,'calculos aux'!D21)</f>
        <v>9.9555555555555557</v>
      </c>
      <c r="C5" s="11">
        <f>AVERAGE('calculos aux'!D85,'calculos aux'!D87,'calculos aux'!D89)</f>
        <v>2.9696969696969702</v>
      </c>
      <c r="D5" s="5">
        <f t="shared" si="0"/>
        <v>6.9858585858585851</v>
      </c>
    </row>
    <row r="6" spans="1:14" x14ac:dyDescent="0.25">
      <c r="A6" s="9" t="s">
        <v>168</v>
      </c>
      <c r="B6" s="9">
        <f>AVERAGE('calculos aux'!D22,'calculos aux'!D24,'calculos aux'!D26)</f>
        <v>5.7777777777777786</v>
      </c>
      <c r="C6" s="9">
        <f>AVERAGE('calculos aux'!D90,'calculos aux'!D92,'calculos aux'!D94)</f>
        <v>2.9696969696969702</v>
      </c>
      <c r="D6" s="5">
        <f t="shared" si="0"/>
        <v>2.8080808080808084</v>
      </c>
    </row>
    <row r="7" spans="1:14" x14ac:dyDescent="0.25">
      <c r="A7" s="9" t="s">
        <v>166</v>
      </c>
      <c r="B7" s="9">
        <f>AVERAGE('calculos aux'!D23,'calculos aux'!D25,'calculos aux'!D27)</f>
        <v>11.111111111111112</v>
      </c>
      <c r="C7" s="9">
        <f>AVERAGE('calculos aux'!D91,'calculos aux'!D93,'calculos aux'!D95)</f>
        <v>3.9466666666666668</v>
      </c>
      <c r="D7" s="5">
        <f t="shared" si="0"/>
        <v>7.1644444444444453</v>
      </c>
    </row>
    <row r="8" spans="1:14" x14ac:dyDescent="0.25">
      <c r="A8" s="10" t="s">
        <v>169</v>
      </c>
      <c r="B8" s="10">
        <f>AVERAGE('calculos aux'!D28,'calculos aux'!D30,'calculos aux'!D32)</f>
        <v>6.1333333333333329</v>
      </c>
      <c r="C8" s="10">
        <f>AVERAGE('calculos aux'!D96,'calculos aux'!D98,'calculos aux'!D100)</f>
        <v>2.4842105263157892</v>
      </c>
      <c r="D8" s="5">
        <f t="shared" si="0"/>
        <v>3.6491228070175437</v>
      </c>
    </row>
    <row r="9" spans="1:14" x14ac:dyDescent="0.25">
      <c r="A9" s="10" t="s">
        <v>170</v>
      </c>
      <c r="B9" s="10">
        <f>AVERAGE('calculos aux'!D29,'calculos aux'!D31,'calculos aux'!D33)</f>
        <v>9.9555555555555557</v>
      </c>
      <c r="C9" s="10">
        <f>AVERAGE('calculos aux'!D97,'calculos aux'!D99,'calculos aux'!D101)</f>
        <v>2.6666666666666665</v>
      </c>
      <c r="D9" s="5">
        <f t="shared" si="0"/>
        <v>7.2888888888888896</v>
      </c>
    </row>
    <row r="10" spans="1:14" x14ac:dyDescent="0.25">
      <c r="A10" s="8" t="s">
        <v>171</v>
      </c>
      <c r="B10" s="8">
        <f>AVERAGE('calculos aux'!D34,'calculos aux'!D36,'calculos aux'!D38)</f>
        <v>5.882352941176471</v>
      </c>
      <c r="C10" s="8">
        <f>AVERAGE('calculos aux'!D102,'calculos aux'!D104,'calculos aux'!D106)</f>
        <v>1.9863945578231295</v>
      </c>
      <c r="D10" s="5">
        <f t="shared" si="0"/>
        <v>3.8959583833533413</v>
      </c>
    </row>
    <row r="11" spans="1:14" x14ac:dyDescent="0.25">
      <c r="A11" s="8" t="s">
        <v>172</v>
      </c>
      <c r="B11" s="8">
        <f>AVERAGE('calculos aux'!D35,'calculos aux'!D37,'calculos aux'!D39)</f>
        <v>12.571428571428571</v>
      </c>
      <c r="C11" s="8">
        <f>AVERAGE('calculos aux'!D103,'calculos aux'!D105,'calculos aux'!D107)</f>
        <v>2.4</v>
      </c>
      <c r="D11" s="5">
        <f t="shared" si="0"/>
        <v>10.171428571428571</v>
      </c>
    </row>
    <row r="12" spans="1:14" x14ac:dyDescent="0.25">
      <c r="A12" s="12" t="s">
        <v>173</v>
      </c>
      <c r="B12" s="12">
        <f>AVERAGE('calculos aux'!D40,'calculos aux'!D42,'calculos aux'!D44)</f>
        <v>4.8080200501253136</v>
      </c>
      <c r="C12" s="12">
        <f>AVERAGE('calculos aux'!D108,'calculos aux'!D110,'calculos aux'!D112)</f>
        <v>2.6198830409356728</v>
      </c>
      <c r="D12" s="5">
        <f t="shared" si="0"/>
        <v>2.1881370091896408</v>
      </c>
    </row>
    <row r="13" spans="1:14" x14ac:dyDescent="0.25">
      <c r="A13" s="12" t="s">
        <v>174</v>
      </c>
      <c r="B13" s="12">
        <f>AVERAGE('calculos aux'!D41,'calculos aux'!D43,'calculos aux'!D45)</f>
        <v>12.571428571428571</v>
      </c>
      <c r="C13" s="12">
        <f>AVERAGE('calculos aux'!D109,'calculos aux'!D111,'calculos aux'!D113)</f>
        <v>2.8823529411764706</v>
      </c>
      <c r="D13" s="5">
        <f t="shared" si="0"/>
        <v>9.6890756302521002</v>
      </c>
    </row>
    <row r="15" spans="1:14" x14ac:dyDescent="0.25">
      <c r="A15" s="6" t="s">
        <v>176</v>
      </c>
      <c r="D15" s="6"/>
    </row>
    <row r="17" spans="1:2" x14ac:dyDescent="0.25">
      <c r="A17" s="21" t="s">
        <v>182</v>
      </c>
      <c r="B17" s="21" t="s">
        <v>183</v>
      </c>
    </row>
    <row r="18" spans="1:2" x14ac:dyDescent="0.25">
      <c r="A18" s="21" t="s">
        <v>178</v>
      </c>
      <c r="B18" s="23">
        <f>(1-J2/G2)*100</f>
        <v>52.58577859796042</v>
      </c>
    </row>
    <row r="19" spans="1:2" x14ac:dyDescent="0.25">
      <c r="A19" s="21" t="s">
        <v>179</v>
      </c>
      <c r="B19" s="23">
        <f>(1-J3/G3)*100</f>
        <v>72.328429080408171</v>
      </c>
    </row>
    <row r="21" spans="1:2" x14ac:dyDescent="0.25">
      <c r="A2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BILLAS</vt:lpstr>
      <vt:lpstr>CISTERNAS E EQUIVALENTES</vt:lpstr>
      <vt:lpstr>calculos aux</vt:lpstr>
      <vt:lpstr>ANTES</vt:lpstr>
      <vt:lpstr>Reduccion de caudal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Carlos Fernandez Fernandez</cp:lastModifiedBy>
  <dcterms:created xsi:type="dcterms:W3CDTF">2017-03-03T18:02:57Z</dcterms:created>
  <dcterms:modified xsi:type="dcterms:W3CDTF">2017-06-07T15:08:50Z</dcterms:modified>
</cp:coreProperties>
</file>